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rbaniak\Documents\strona eko kolej\"/>
    </mc:Choice>
  </mc:AlternateContent>
  <bookViews>
    <workbookView xWindow="0" yWindow="0" windowWidth="28800" windowHeight="10200"/>
  </bookViews>
  <sheets>
    <sheet name="3.2.8 Total CO2 Emissions" sheetId="8" r:id="rId1"/>
    <sheet name="3.2.9 CO2 Emiss from Transp" sheetId="9" r:id="rId2"/>
    <sheet name="3.2.10 CO2 Emiss by Sector" sheetId="10" r:id="rId3"/>
    <sheet name="3.2.11 CO2 Emiss by Sector" sheetId="11" r:id="rId4"/>
    <sheet name="3.2.12 CO2 Emiss-Trans, EU2" sheetId="12" r:id="rId5"/>
    <sheet name="3.2.13 CO2 Emiss from Trans" sheetId="13" r:id="rId6"/>
    <sheet name="3.2.14 CO2 Emiss Road Trans" sheetId="14" r:id="rId7"/>
  </sheets>
  <definedNames>
    <definedName name="_3.2.14_CO2_Emiss_Road_trans" localSheetId="6">'3.2.14 CO2 Emiss Road Trans'!$A$1:$AA$41</definedName>
    <definedName name="_3.2.14_CO2_Emiss_Road_trans">#REF!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2">'3.2.10 CO2 Emiss by Sector'!$A$1:$AC$44</definedName>
    <definedName name="_xlnm.Print_Area" localSheetId="3">'3.2.11 CO2 Emiss by Sector'!$A$1:$AC$45</definedName>
    <definedName name="_xlnm.Print_Area" localSheetId="4">'3.2.12 CO2 Emiss-Trans, EU2'!$A$1:$AA$44</definedName>
    <definedName name="_xlnm.Print_Area" localSheetId="5">'3.2.13 CO2 Emiss from Trans'!$A$1:$AB$46</definedName>
    <definedName name="_xlnm.Print_Area" localSheetId="6">'3.2.14 CO2 Emiss Road Trans'!$A$1:$AA$41</definedName>
    <definedName name="_xlnm.Print_Area" localSheetId="0">'3.2.8 Total CO2 Emissions'!$A$1:$AJ$49</definedName>
    <definedName name="_xlnm.Print_Area" localSheetId="1">'3.2.9 CO2 Emiss from Transp'!$A$1:$AJ$46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7" i="14" l="1"/>
  <c r="T37" i="14"/>
  <c r="S37" i="14"/>
  <c r="R37" i="14"/>
  <c r="Q37" i="14"/>
  <c r="P37" i="14"/>
  <c r="U36" i="14"/>
  <c r="T36" i="14"/>
  <c r="S36" i="14"/>
  <c r="R36" i="14"/>
  <c r="Q36" i="14"/>
  <c r="P36" i="14"/>
  <c r="U35" i="14"/>
  <c r="T35" i="14"/>
  <c r="S35" i="14"/>
  <c r="R35" i="14"/>
  <c r="Q35" i="14"/>
  <c r="P35" i="14"/>
  <c r="U34" i="14"/>
  <c r="T34" i="14"/>
  <c r="S34" i="14"/>
  <c r="R34" i="14"/>
  <c r="Q34" i="14"/>
  <c r="P34" i="14"/>
  <c r="U33" i="14"/>
  <c r="T33" i="14"/>
  <c r="S33" i="14"/>
  <c r="R33" i="14"/>
  <c r="Q33" i="14"/>
  <c r="P33" i="14"/>
  <c r="U32" i="14"/>
  <c r="T32" i="14"/>
  <c r="S32" i="14"/>
  <c r="R32" i="14"/>
  <c r="Q32" i="14"/>
  <c r="P32" i="14"/>
  <c r="U31" i="14"/>
  <c r="T31" i="14"/>
  <c r="S31" i="14"/>
  <c r="R31" i="14"/>
  <c r="Q31" i="14"/>
  <c r="P31" i="14"/>
  <c r="U30" i="14"/>
  <c r="T30" i="14"/>
  <c r="S30" i="14"/>
  <c r="R30" i="14"/>
  <c r="Q30" i="14"/>
  <c r="P30" i="14"/>
  <c r="U29" i="14"/>
  <c r="T29" i="14"/>
  <c r="S29" i="14"/>
  <c r="R29" i="14"/>
  <c r="Q29" i="14"/>
  <c r="P29" i="14"/>
  <c r="U28" i="14"/>
  <c r="T28" i="14"/>
  <c r="S28" i="14"/>
  <c r="R28" i="14"/>
  <c r="Q28" i="14"/>
  <c r="P28" i="14"/>
  <c r="U27" i="14"/>
  <c r="T27" i="14"/>
  <c r="S27" i="14"/>
  <c r="R27" i="14"/>
  <c r="Q27" i="14"/>
  <c r="P27" i="14"/>
  <c r="U26" i="14"/>
  <c r="T26" i="14"/>
  <c r="S26" i="14"/>
  <c r="R26" i="14"/>
  <c r="Q26" i="14"/>
  <c r="P26" i="14"/>
  <c r="U25" i="14"/>
  <c r="T25" i="14"/>
  <c r="S25" i="14"/>
  <c r="R25" i="14"/>
  <c r="Q25" i="14"/>
  <c r="P25" i="14"/>
  <c r="U24" i="14"/>
  <c r="T24" i="14"/>
  <c r="S24" i="14"/>
  <c r="R24" i="14"/>
  <c r="Q24" i="14"/>
  <c r="P24" i="14"/>
  <c r="U23" i="14"/>
  <c r="T23" i="14"/>
  <c r="S23" i="14"/>
  <c r="R23" i="14"/>
  <c r="Q23" i="14"/>
  <c r="P23" i="14"/>
  <c r="U22" i="14"/>
  <c r="T22" i="14"/>
  <c r="S22" i="14"/>
  <c r="R22" i="14"/>
  <c r="Q22" i="14"/>
  <c r="P22" i="14"/>
  <c r="U21" i="14"/>
  <c r="T21" i="14"/>
  <c r="S21" i="14"/>
  <c r="R21" i="14"/>
  <c r="Q21" i="14"/>
  <c r="P21" i="14"/>
  <c r="U20" i="14"/>
  <c r="T20" i="14"/>
  <c r="S20" i="14"/>
  <c r="R20" i="14"/>
  <c r="Q20" i="14"/>
  <c r="P20" i="14"/>
  <c r="U19" i="14"/>
  <c r="T19" i="14"/>
  <c r="S19" i="14"/>
  <c r="R19" i="14"/>
  <c r="Q19" i="14"/>
  <c r="P19" i="14"/>
  <c r="U18" i="14"/>
  <c r="T18" i="14"/>
  <c r="S18" i="14"/>
  <c r="R18" i="14"/>
  <c r="Q18" i="14"/>
  <c r="P18" i="14"/>
  <c r="U17" i="14"/>
  <c r="T17" i="14"/>
  <c r="S17" i="14"/>
  <c r="R17" i="14"/>
  <c r="Q17" i="14"/>
  <c r="P17" i="14"/>
  <c r="U16" i="14"/>
  <c r="T16" i="14"/>
  <c r="S16" i="14"/>
  <c r="R16" i="14"/>
  <c r="Q16" i="14"/>
  <c r="P16" i="14"/>
  <c r="U15" i="14"/>
  <c r="T15" i="14"/>
  <c r="S15" i="14"/>
  <c r="R15" i="14"/>
  <c r="Q15" i="14"/>
  <c r="P15" i="14"/>
  <c r="U14" i="14"/>
  <c r="T14" i="14"/>
  <c r="S14" i="14"/>
  <c r="R14" i="14"/>
  <c r="Q14" i="14"/>
  <c r="P14" i="14"/>
  <c r="U13" i="14"/>
  <c r="T13" i="14"/>
  <c r="S13" i="14"/>
  <c r="R13" i="14"/>
  <c r="Q13" i="14"/>
  <c r="P13" i="14"/>
  <c r="U12" i="14"/>
  <c r="T12" i="14"/>
  <c r="S12" i="14"/>
  <c r="R12" i="14"/>
  <c r="Q12" i="14"/>
  <c r="P12" i="14"/>
  <c r="U11" i="14"/>
  <c r="T11" i="14"/>
  <c r="S11" i="14"/>
  <c r="R11" i="14"/>
  <c r="Q11" i="14"/>
  <c r="P11" i="14"/>
  <c r="U10" i="14"/>
  <c r="T10" i="14"/>
  <c r="S10" i="14"/>
  <c r="R10" i="14"/>
  <c r="Q10" i="14"/>
  <c r="P10" i="14"/>
  <c r="U9" i="14"/>
  <c r="T9" i="14"/>
  <c r="S9" i="14"/>
  <c r="R9" i="14"/>
  <c r="Q9" i="14"/>
  <c r="P9" i="14"/>
  <c r="U8" i="14"/>
  <c r="T8" i="14"/>
  <c r="S8" i="14"/>
  <c r="R8" i="14"/>
  <c r="Q8" i="14"/>
  <c r="P8" i="14"/>
  <c r="U7" i="14"/>
  <c r="T7" i="14"/>
  <c r="S7" i="14"/>
  <c r="R7" i="14"/>
  <c r="Q7" i="14"/>
  <c r="P7" i="14"/>
  <c r="W6" i="14"/>
  <c r="V6" i="14"/>
  <c r="R6" i="14"/>
  <c r="P6" i="14"/>
  <c r="H6" i="14"/>
  <c r="U6" i="14" s="1"/>
  <c r="G6" i="14"/>
  <c r="T6" i="14" s="1"/>
  <c r="F6" i="14"/>
  <c r="S6" i="14" s="1"/>
  <c r="E6" i="14"/>
  <c r="D6" i="14"/>
  <c r="Q6" i="14" s="1"/>
  <c r="Z1" i="14"/>
  <c r="O1" i="14"/>
  <c r="N1" i="14"/>
  <c r="Z41" i="13"/>
  <c r="Y41" i="13"/>
  <c r="X41" i="13"/>
  <c r="W41" i="13"/>
  <c r="V41" i="13"/>
  <c r="U41" i="13"/>
  <c r="T41" i="13"/>
  <c r="S41" i="13"/>
  <c r="R41" i="13"/>
  <c r="Z40" i="13"/>
  <c r="Y40" i="13"/>
  <c r="X40" i="13"/>
  <c r="W40" i="13"/>
  <c r="V40" i="13"/>
  <c r="U40" i="13"/>
  <c r="T40" i="13"/>
  <c r="S40" i="13"/>
  <c r="R40" i="13"/>
  <c r="Z39" i="13"/>
  <c r="Y39" i="13"/>
  <c r="X39" i="13"/>
  <c r="W39" i="13"/>
  <c r="V39" i="13"/>
  <c r="U39" i="13"/>
  <c r="T39" i="13"/>
  <c r="S39" i="13"/>
  <c r="R39" i="13"/>
  <c r="Z38" i="13"/>
  <c r="Y38" i="13"/>
  <c r="X38" i="13"/>
  <c r="W38" i="13"/>
  <c r="V38" i="13"/>
  <c r="U38" i="13"/>
  <c r="T38" i="13"/>
  <c r="S38" i="13"/>
  <c r="R38" i="13"/>
  <c r="Z37" i="13"/>
  <c r="Y37" i="13"/>
  <c r="X37" i="13"/>
  <c r="W37" i="13"/>
  <c r="V37" i="13"/>
  <c r="U37" i="13"/>
  <c r="T37" i="13"/>
  <c r="S37" i="13"/>
  <c r="R37" i="13"/>
  <c r="Z36" i="13"/>
  <c r="Y36" i="13"/>
  <c r="X36" i="13"/>
  <c r="W36" i="13"/>
  <c r="V36" i="13"/>
  <c r="U36" i="13"/>
  <c r="T36" i="13"/>
  <c r="S36" i="13"/>
  <c r="R36" i="13"/>
  <c r="Z35" i="13"/>
  <c r="Y35" i="13"/>
  <c r="X35" i="13"/>
  <c r="W35" i="13"/>
  <c r="V35" i="13"/>
  <c r="U35" i="13"/>
  <c r="T35" i="13"/>
  <c r="S35" i="13"/>
  <c r="R35" i="13"/>
  <c r="Z34" i="13"/>
  <c r="Y34" i="13"/>
  <c r="X34" i="13"/>
  <c r="W34" i="13"/>
  <c r="V34" i="13"/>
  <c r="U34" i="13"/>
  <c r="T34" i="13"/>
  <c r="S34" i="13"/>
  <c r="R34" i="13"/>
  <c r="Z33" i="13"/>
  <c r="Y33" i="13"/>
  <c r="X33" i="13"/>
  <c r="W33" i="13"/>
  <c r="V33" i="13"/>
  <c r="U33" i="13"/>
  <c r="T33" i="13"/>
  <c r="S33" i="13"/>
  <c r="R33" i="13"/>
  <c r="Z32" i="13"/>
  <c r="Y32" i="13"/>
  <c r="X32" i="13"/>
  <c r="W32" i="13"/>
  <c r="V32" i="13"/>
  <c r="U32" i="13"/>
  <c r="T32" i="13"/>
  <c r="S32" i="13"/>
  <c r="R32" i="13"/>
  <c r="Z31" i="13"/>
  <c r="Y31" i="13"/>
  <c r="X31" i="13"/>
  <c r="W31" i="13"/>
  <c r="V31" i="13"/>
  <c r="U31" i="13"/>
  <c r="T31" i="13"/>
  <c r="S31" i="13"/>
  <c r="R31" i="13"/>
  <c r="Z30" i="13"/>
  <c r="Y30" i="13"/>
  <c r="X30" i="13"/>
  <c r="W30" i="13"/>
  <c r="V30" i="13"/>
  <c r="U30" i="13"/>
  <c r="T30" i="13"/>
  <c r="S30" i="13"/>
  <c r="R30" i="13"/>
  <c r="Z29" i="13"/>
  <c r="Y29" i="13"/>
  <c r="X29" i="13"/>
  <c r="W29" i="13"/>
  <c r="V29" i="13"/>
  <c r="U29" i="13"/>
  <c r="T29" i="13"/>
  <c r="S29" i="13"/>
  <c r="R29" i="13"/>
  <c r="Z28" i="13"/>
  <c r="Y28" i="13"/>
  <c r="X28" i="13"/>
  <c r="W28" i="13"/>
  <c r="V28" i="13"/>
  <c r="U28" i="13"/>
  <c r="T28" i="13"/>
  <c r="S28" i="13"/>
  <c r="R28" i="13"/>
  <c r="Z27" i="13"/>
  <c r="Y27" i="13"/>
  <c r="X27" i="13"/>
  <c r="W27" i="13"/>
  <c r="V27" i="13"/>
  <c r="U27" i="13"/>
  <c r="T27" i="13"/>
  <c r="S27" i="13"/>
  <c r="R27" i="13"/>
  <c r="Z26" i="13"/>
  <c r="Y26" i="13"/>
  <c r="X26" i="13"/>
  <c r="W26" i="13"/>
  <c r="V26" i="13"/>
  <c r="U26" i="13"/>
  <c r="T26" i="13"/>
  <c r="S26" i="13"/>
  <c r="R26" i="13"/>
  <c r="Z25" i="13"/>
  <c r="Y25" i="13"/>
  <c r="X25" i="13"/>
  <c r="W25" i="13"/>
  <c r="V25" i="13"/>
  <c r="U25" i="13"/>
  <c r="T25" i="13"/>
  <c r="S25" i="13"/>
  <c r="R25" i="13"/>
  <c r="Z24" i="13"/>
  <c r="Y24" i="13"/>
  <c r="X24" i="13"/>
  <c r="W24" i="13"/>
  <c r="V24" i="13"/>
  <c r="U24" i="13"/>
  <c r="T24" i="13"/>
  <c r="S24" i="13"/>
  <c r="R24" i="13"/>
  <c r="Z23" i="13"/>
  <c r="Y23" i="13"/>
  <c r="X23" i="13"/>
  <c r="W23" i="13"/>
  <c r="V23" i="13"/>
  <c r="U23" i="13"/>
  <c r="T23" i="13"/>
  <c r="S23" i="13"/>
  <c r="R23" i="13"/>
  <c r="Z22" i="13"/>
  <c r="Y22" i="13"/>
  <c r="X22" i="13"/>
  <c r="W22" i="13"/>
  <c r="V22" i="13"/>
  <c r="U22" i="13"/>
  <c r="T22" i="13"/>
  <c r="S22" i="13"/>
  <c r="R22" i="13"/>
  <c r="Z21" i="13"/>
  <c r="Y21" i="13"/>
  <c r="X21" i="13"/>
  <c r="W21" i="13"/>
  <c r="V21" i="13"/>
  <c r="U21" i="13"/>
  <c r="T21" i="13"/>
  <c r="S21" i="13"/>
  <c r="R21" i="13"/>
  <c r="Z20" i="13"/>
  <c r="Y20" i="13"/>
  <c r="X20" i="13"/>
  <c r="W20" i="13"/>
  <c r="V20" i="13"/>
  <c r="U20" i="13"/>
  <c r="T20" i="13"/>
  <c r="S20" i="13"/>
  <c r="R20" i="13"/>
  <c r="Z19" i="13"/>
  <c r="Y19" i="13"/>
  <c r="X19" i="13"/>
  <c r="W19" i="13"/>
  <c r="V19" i="13"/>
  <c r="U19" i="13"/>
  <c r="T19" i="13"/>
  <c r="S19" i="13"/>
  <c r="R19" i="13"/>
  <c r="Z18" i="13"/>
  <c r="Y18" i="13"/>
  <c r="X18" i="13"/>
  <c r="W18" i="13"/>
  <c r="V18" i="13"/>
  <c r="U18" i="13"/>
  <c r="T18" i="13"/>
  <c r="S18" i="13"/>
  <c r="R18" i="13"/>
  <c r="Z17" i="13"/>
  <c r="Y17" i="13"/>
  <c r="X17" i="13"/>
  <c r="W17" i="13"/>
  <c r="V17" i="13"/>
  <c r="U17" i="13"/>
  <c r="T17" i="13"/>
  <c r="S17" i="13"/>
  <c r="R17" i="13"/>
  <c r="Z16" i="13"/>
  <c r="Y16" i="13"/>
  <c r="X16" i="13"/>
  <c r="W16" i="13"/>
  <c r="V16" i="13"/>
  <c r="U16" i="13"/>
  <c r="T16" i="13"/>
  <c r="S16" i="13"/>
  <c r="R16" i="13"/>
  <c r="Z15" i="13"/>
  <c r="Y15" i="13"/>
  <c r="X15" i="13"/>
  <c r="W15" i="13"/>
  <c r="V15" i="13"/>
  <c r="U15" i="13"/>
  <c r="T15" i="13"/>
  <c r="S15" i="13"/>
  <c r="R15" i="13"/>
  <c r="Z14" i="13"/>
  <c r="Y14" i="13"/>
  <c r="X14" i="13"/>
  <c r="W14" i="13"/>
  <c r="V14" i="13"/>
  <c r="U14" i="13"/>
  <c r="T14" i="13"/>
  <c r="S14" i="13"/>
  <c r="R14" i="13"/>
  <c r="Z13" i="13"/>
  <c r="Y13" i="13"/>
  <c r="X13" i="13"/>
  <c r="W13" i="13"/>
  <c r="V13" i="13"/>
  <c r="U13" i="13"/>
  <c r="T13" i="13"/>
  <c r="S13" i="13"/>
  <c r="R13" i="13"/>
  <c r="Z12" i="13"/>
  <c r="Y12" i="13"/>
  <c r="X12" i="13"/>
  <c r="W12" i="13"/>
  <c r="V12" i="13"/>
  <c r="U12" i="13"/>
  <c r="T12" i="13"/>
  <c r="S12" i="13"/>
  <c r="R12" i="13"/>
  <c r="Z11" i="13"/>
  <c r="Y11" i="13"/>
  <c r="X11" i="13"/>
  <c r="W11" i="13"/>
  <c r="V11" i="13"/>
  <c r="U11" i="13"/>
  <c r="T11" i="13"/>
  <c r="S11" i="13"/>
  <c r="R11" i="13"/>
  <c r="Z10" i="13"/>
  <c r="Y10" i="13"/>
  <c r="X10" i="13"/>
  <c r="W10" i="13"/>
  <c r="V10" i="13"/>
  <c r="U10" i="13"/>
  <c r="T10" i="13"/>
  <c r="S10" i="13"/>
  <c r="R10" i="13"/>
  <c r="Z9" i="13"/>
  <c r="Y9" i="13"/>
  <c r="X9" i="13"/>
  <c r="W9" i="13"/>
  <c r="V9" i="13"/>
  <c r="U9" i="13"/>
  <c r="T9" i="13"/>
  <c r="S9" i="13"/>
  <c r="R9" i="13"/>
  <c r="Z7" i="13"/>
  <c r="Y7" i="13"/>
  <c r="X7" i="13"/>
  <c r="W7" i="13"/>
  <c r="V7" i="13"/>
  <c r="U7" i="13"/>
  <c r="T7" i="13"/>
  <c r="S7" i="13"/>
  <c r="R7" i="13"/>
  <c r="AB1" i="13"/>
  <c r="Q1" i="13"/>
  <c r="M1" i="13"/>
  <c r="X37" i="12"/>
  <c r="W37" i="12"/>
  <c r="V37" i="12"/>
  <c r="U37" i="12"/>
  <c r="T37" i="12"/>
  <c r="S37" i="12"/>
  <c r="R37" i="12"/>
  <c r="Q37" i="12"/>
  <c r="P37" i="12"/>
  <c r="X36" i="12"/>
  <c r="W36" i="12"/>
  <c r="V36" i="12"/>
  <c r="U36" i="12"/>
  <c r="T36" i="12"/>
  <c r="S36" i="12"/>
  <c r="R36" i="12"/>
  <c r="Q36" i="12"/>
  <c r="P36" i="12"/>
  <c r="X35" i="12"/>
  <c r="W35" i="12"/>
  <c r="V35" i="12"/>
  <c r="U35" i="12"/>
  <c r="T35" i="12"/>
  <c r="S35" i="12"/>
  <c r="R35" i="12"/>
  <c r="Q35" i="12"/>
  <c r="P35" i="12"/>
  <c r="X34" i="12"/>
  <c r="W34" i="12"/>
  <c r="V34" i="12"/>
  <c r="U34" i="12"/>
  <c r="T34" i="12"/>
  <c r="S34" i="12"/>
  <c r="R34" i="12"/>
  <c r="Q34" i="12"/>
  <c r="P34" i="12"/>
  <c r="X33" i="12"/>
  <c r="W33" i="12"/>
  <c r="V33" i="12"/>
  <c r="U33" i="12"/>
  <c r="T33" i="12"/>
  <c r="S33" i="12"/>
  <c r="R33" i="12"/>
  <c r="Q33" i="12"/>
  <c r="P33" i="12"/>
  <c r="X32" i="12"/>
  <c r="W32" i="12"/>
  <c r="V32" i="12"/>
  <c r="U32" i="12"/>
  <c r="T32" i="12"/>
  <c r="S32" i="12"/>
  <c r="R32" i="12"/>
  <c r="Q32" i="12"/>
  <c r="P32" i="12"/>
  <c r="X31" i="12"/>
  <c r="W31" i="12"/>
  <c r="V31" i="12"/>
  <c r="U31" i="12"/>
  <c r="T31" i="12"/>
  <c r="S31" i="12"/>
  <c r="R31" i="12"/>
  <c r="Q31" i="12"/>
  <c r="P31" i="12"/>
  <c r="X30" i="12"/>
  <c r="W30" i="12"/>
  <c r="V30" i="12"/>
  <c r="U30" i="12"/>
  <c r="T30" i="12"/>
  <c r="S30" i="12"/>
  <c r="R30" i="12"/>
  <c r="Q30" i="12"/>
  <c r="P30" i="12"/>
  <c r="X29" i="12"/>
  <c r="W29" i="12"/>
  <c r="V29" i="12"/>
  <c r="U29" i="12"/>
  <c r="T29" i="12"/>
  <c r="S29" i="12"/>
  <c r="R29" i="12"/>
  <c r="Q29" i="12"/>
  <c r="P29" i="12"/>
  <c r="X28" i="12"/>
  <c r="W28" i="12"/>
  <c r="V28" i="12"/>
  <c r="U28" i="12"/>
  <c r="T28" i="12"/>
  <c r="S28" i="12"/>
  <c r="R28" i="12"/>
  <c r="Q28" i="12"/>
  <c r="P28" i="12"/>
  <c r="X27" i="12"/>
  <c r="W27" i="12"/>
  <c r="V27" i="12"/>
  <c r="U27" i="12"/>
  <c r="T27" i="12"/>
  <c r="S27" i="12"/>
  <c r="R27" i="12"/>
  <c r="Q27" i="12"/>
  <c r="P27" i="12"/>
  <c r="X26" i="12"/>
  <c r="W26" i="12"/>
  <c r="V26" i="12"/>
  <c r="U26" i="12"/>
  <c r="T26" i="12"/>
  <c r="S26" i="12"/>
  <c r="R26" i="12"/>
  <c r="Q26" i="12"/>
  <c r="P26" i="12"/>
  <c r="X25" i="12"/>
  <c r="W25" i="12"/>
  <c r="V25" i="12"/>
  <c r="U25" i="12"/>
  <c r="T25" i="12"/>
  <c r="S25" i="12"/>
  <c r="R25" i="12"/>
  <c r="Q25" i="12"/>
  <c r="P25" i="12"/>
  <c r="X24" i="12"/>
  <c r="W24" i="12"/>
  <c r="V24" i="12"/>
  <c r="U24" i="12"/>
  <c r="T24" i="12"/>
  <c r="S24" i="12"/>
  <c r="R24" i="12"/>
  <c r="Q24" i="12"/>
  <c r="P24" i="12"/>
  <c r="X23" i="12"/>
  <c r="W23" i="12"/>
  <c r="V23" i="12"/>
  <c r="U23" i="12"/>
  <c r="T23" i="12"/>
  <c r="S23" i="12"/>
  <c r="R23" i="12"/>
  <c r="Q23" i="12"/>
  <c r="P23" i="12"/>
  <c r="X22" i="12"/>
  <c r="W22" i="12"/>
  <c r="V22" i="12"/>
  <c r="U22" i="12"/>
  <c r="T22" i="12"/>
  <c r="S22" i="12"/>
  <c r="R22" i="12"/>
  <c r="Q22" i="12"/>
  <c r="P22" i="12"/>
  <c r="X21" i="12"/>
  <c r="W21" i="12"/>
  <c r="V21" i="12"/>
  <c r="U21" i="12"/>
  <c r="T21" i="12"/>
  <c r="S21" i="12"/>
  <c r="R21" i="12"/>
  <c r="Q21" i="12"/>
  <c r="P21" i="12"/>
  <c r="X20" i="12"/>
  <c r="W20" i="12"/>
  <c r="V20" i="12"/>
  <c r="U20" i="12"/>
  <c r="T20" i="12"/>
  <c r="S20" i="12"/>
  <c r="R20" i="12"/>
  <c r="Q20" i="12"/>
  <c r="P20" i="12"/>
  <c r="X19" i="12"/>
  <c r="W19" i="12"/>
  <c r="V19" i="12"/>
  <c r="U19" i="12"/>
  <c r="T19" i="12"/>
  <c r="S19" i="12"/>
  <c r="R19" i="12"/>
  <c r="Q19" i="12"/>
  <c r="P19" i="12"/>
  <c r="X18" i="12"/>
  <c r="W18" i="12"/>
  <c r="V18" i="12"/>
  <c r="U18" i="12"/>
  <c r="T18" i="12"/>
  <c r="S18" i="12"/>
  <c r="R18" i="12"/>
  <c r="Q18" i="12"/>
  <c r="P18" i="12"/>
  <c r="X17" i="12"/>
  <c r="W17" i="12"/>
  <c r="V17" i="12"/>
  <c r="U17" i="12"/>
  <c r="T17" i="12"/>
  <c r="S17" i="12"/>
  <c r="R17" i="12"/>
  <c r="Q17" i="12"/>
  <c r="P17" i="12"/>
  <c r="X16" i="12"/>
  <c r="W16" i="12"/>
  <c r="V16" i="12"/>
  <c r="U16" i="12"/>
  <c r="T16" i="12"/>
  <c r="S16" i="12"/>
  <c r="R16" i="12"/>
  <c r="Q16" i="12"/>
  <c r="P16" i="12"/>
  <c r="X15" i="12"/>
  <c r="W15" i="12"/>
  <c r="V15" i="12"/>
  <c r="U15" i="12"/>
  <c r="T15" i="12"/>
  <c r="S15" i="12"/>
  <c r="R15" i="12"/>
  <c r="Q15" i="12"/>
  <c r="P15" i="12"/>
  <c r="X14" i="12"/>
  <c r="W14" i="12"/>
  <c r="V14" i="12"/>
  <c r="U14" i="12"/>
  <c r="T14" i="12"/>
  <c r="S14" i="12"/>
  <c r="R14" i="12"/>
  <c r="Q14" i="12"/>
  <c r="P14" i="12"/>
  <c r="X13" i="12"/>
  <c r="W13" i="12"/>
  <c r="V13" i="12"/>
  <c r="U13" i="12"/>
  <c r="T13" i="12"/>
  <c r="S13" i="12"/>
  <c r="R13" i="12"/>
  <c r="Q13" i="12"/>
  <c r="P13" i="12"/>
  <c r="X12" i="12"/>
  <c r="W12" i="12"/>
  <c r="V12" i="12"/>
  <c r="U12" i="12"/>
  <c r="T12" i="12"/>
  <c r="S12" i="12"/>
  <c r="R12" i="12"/>
  <c r="Q12" i="12"/>
  <c r="P12" i="12"/>
  <c r="X11" i="12"/>
  <c r="W11" i="12"/>
  <c r="V11" i="12"/>
  <c r="U11" i="12"/>
  <c r="T11" i="12"/>
  <c r="S11" i="12"/>
  <c r="R11" i="12"/>
  <c r="Q11" i="12"/>
  <c r="P11" i="12"/>
  <c r="X10" i="12"/>
  <c r="W10" i="12"/>
  <c r="V10" i="12"/>
  <c r="U10" i="12"/>
  <c r="T10" i="12"/>
  <c r="S10" i="12"/>
  <c r="R10" i="12"/>
  <c r="Q10" i="12"/>
  <c r="P10" i="12"/>
  <c r="X9" i="12"/>
  <c r="W9" i="12"/>
  <c r="V9" i="12"/>
  <c r="U9" i="12"/>
  <c r="T9" i="12"/>
  <c r="S9" i="12"/>
  <c r="R9" i="12"/>
  <c r="Q9" i="12"/>
  <c r="P9" i="12"/>
  <c r="X8" i="12"/>
  <c r="W8" i="12"/>
  <c r="V8" i="12"/>
  <c r="U8" i="12"/>
  <c r="T8" i="12"/>
  <c r="S8" i="12"/>
  <c r="R8" i="12"/>
  <c r="Q8" i="12"/>
  <c r="P8" i="12"/>
  <c r="X7" i="12"/>
  <c r="W7" i="12"/>
  <c r="V7" i="12"/>
  <c r="U7" i="12"/>
  <c r="T7" i="12"/>
  <c r="S7" i="12"/>
  <c r="R7" i="12"/>
  <c r="Q7" i="12"/>
  <c r="P7" i="12"/>
  <c r="Z1" i="12"/>
  <c r="O1" i="12"/>
  <c r="M1" i="12"/>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BG41" i="11" s="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BG40" i="11" s="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BG38" i="11" s="1"/>
  <c r="BF37" i="11"/>
  <c r="BE37" i="11"/>
  <c r="BD37" i="11"/>
  <c r="BC37" i="11"/>
  <c r="BG37" i="11" s="1"/>
  <c r="BB37" i="11"/>
  <c r="BA37" i="11"/>
  <c r="AZ37" i="11"/>
  <c r="AY37" i="11"/>
  <c r="AX37" i="11"/>
  <c r="AW37" i="11"/>
  <c r="AV37" i="11"/>
  <c r="AU37" i="11"/>
  <c r="AT37" i="11"/>
  <c r="AS37" i="11"/>
  <c r="AR37" i="11"/>
  <c r="AQ37" i="11"/>
  <c r="AP37" i="11"/>
  <c r="AO37" i="11"/>
  <c r="AN37" i="11"/>
  <c r="AM37" i="11"/>
  <c r="AL37" i="11"/>
  <c r="AK37" i="11"/>
  <c r="AJ37" i="11"/>
  <c r="AI37" i="11"/>
  <c r="AH37"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BG36" i="11" s="1"/>
  <c r="BF35" i="11"/>
  <c r="BE35" i="11"/>
  <c r="BD35" i="11"/>
  <c r="BC35" i="11"/>
  <c r="BG35" i="11" s="1"/>
  <c r="BB35" i="11"/>
  <c r="BA35" i="11"/>
  <c r="AZ35" i="11"/>
  <c r="AY35" i="11"/>
  <c r="AX35" i="11"/>
  <c r="AW35" i="11"/>
  <c r="AV35" i="11"/>
  <c r="AU35" i="11"/>
  <c r="AT35" i="11"/>
  <c r="AS35" i="11"/>
  <c r="AR35" i="11"/>
  <c r="AQ35" i="11"/>
  <c r="AP35" i="11"/>
  <c r="AO35" i="11"/>
  <c r="AN35" i="11"/>
  <c r="AM35" i="11"/>
  <c r="AL35" i="11"/>
  <c r="AK35" i="11"/>
  <c r="AJ35" i="11"/>
  <c r="AI35" i="11"/>
  <c r="AH35"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BG34" i="11" s="1"/>
  <c r="BF33" i="11"/>
  <c r="BE33" i="11"/>
  <c r="BD33" i="11"/>
  <c r="BC33" i="11"/>
  <c r="BG33" i="11" s="1"/>
  <c r="BB33" i="11"/>
  <c r="BA33" i="11"/>
  <c r="AZ33" i="11"/>
  <c r="AY33" i="11"/>
  <c r="AX33" i="11"/>
  <c r="AW33" i="11"/>
  <c r="AV33" i="11"/>
  <c r="AU33" i="11"/>
  <c r="AT33" i="11"/>
  <c r="AS33" i="11"/>
  <c r="AR33" i="11"/>
  <c r="AQ33" i="11"/>
  <c r="AP33" i="11"/>
  <c r="AO33" i="11"/>
  <c r="AN33" i="11"/>
  <c r="AM33" i="11"/>
  <c r="AL33" i="11"/>
  <c r="AK33" i="11"/>
  <c r="AJ33" i="11"/>
  <c r="AI33" i="11"/>
  <c r="AH33"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BG32" i="11" s="1"/>
  <c r="BF31" i="11"/>
  <c r="BE31" i="11"/>
  <c r="BD31" i="11"/>
  <c r="BC31" i="11"/>
  <c r="BG31" i="11" s="1"/>
  <c r="BB31" i="11"/>
  <c r="BA31" i="11"/>
  <c r="AZ31" i="11"/>
  <c r="AY31" i="11"/>
  <c r="AX31" i="11"/>
  <c r="AW31" i="11"/>
  <c r="AV31" i="11"/>
  <c r="AU31" i="11"/>
  <c r="AT31" i="11"/>
  <c r="AS31" i="11"/>
  <c r="AR31" i="11"/>
  <c r="AQ31" i="11"/>
  <c r="AP31" i="11"/>
  <c r="AO31" i="11"/>
  <c r="AN31" i="11"/>
  <c r="AM31" i="11"/>
  <c r="AL31" i="11"/>
  <c r="AK31" i="11"/>
  <c r="AJ31" i="11"/>
  <c r="AI31" i="11"/>
  <c r="AH31"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BG30" i="11" s="1"/>
  <c r="BI29" i="11"/>
  <c r="BF29" i="11"/>
  <c r="BE29" i="11"/>
  <c r="BD29" i="11"/>
  <c r="BC29" i="11"/>
  <c r="BB29" i="11"/>
  <c r="BA29" i="11"/>
  <c r="AZ29" i="11"/>
  <c r="AY29" i="11"/>
  <c r="AX29" i="11"/>
  <c r="AW29" i="11"/>
  <c r="AV29" i="11"/>
  <c r="AU29" i="11"/>
  <c r="AT29" i="11"/>
  <c r="AS29" i="11"/>
  <c r="AR29" i="11"/>
  <c r="AQ29" i="11"/>
  <c r="AP29" i="11"/>
  <c r="AO29" i="11"/>
  <c r="AN29" i="11"/>
  <c r="BH29" i="11" s="1"/>
  <c r="AM29" i="11"/>
  <c r="AL29" i="11"/>
  <c r="AK29" i="11"/>
  <c r="AJ29" i="11"/>
  <c r="AI29" i="11"/>
  <c r="AH29" i="11"/>
  <c r="BG29" i="11" s="1"/>
  <c r="BF28" i="11"/>
  <c r="BE28" i="11"/>
  <c r="BD28" i="11"/>
  <c r="BC28" i="11"/>
  <c r="BG28" i="11" s="1"/>
  <c r="BB28" i="11"/>
  <c r="BA28" i="11"/>
  <c r="AZ28" i="11"/>
  <c r="AY28" i="11"/>
  <c r="AX28" i="11"/>
  <c r="AW28" i="11"/>
  <c r="AV28" i="11"/>
  <c r="AU28" i="11"/>
  <c r="AT28" i="11"/>
  <c r="AS28" i="11"/>
  <c r="AR28" i="11"/>
  <c r="AQ28" i="11"/>
  <c r="AP28" i="11"/>
  <c r="AO28" i="11"/>
  <c r="AN28" i="11"/>
  <c r="AM28" i="11"/>
  <c r="AL28" i="11"/>
  <c r="AK28" i="11"/>
  <c r="AJ28" i="11"/>
  <c r="AI28" i="11"/>
  <c r="AH28"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BG27" i="11" s="1"/>
  <c r="BF26" i="11"/>
  <c r="BE26" i="11"/>
  <c r="BD26" i="11"/>
  <c r="BC26" i="11"/>
  <c r="BG26" i="11" s="1"/>
  <c r="BB26" i="11"/>
  <c r="BA26" i="11"/>
  <c r="AZ26" i="11"/>
  <c r="AY26" i="11"/>
  <c r="AX26" i="11"/>
  <c r="AW26" i="11"/>
  <c r="AV26" i="11"/>
  <c r="AU26" i="11"/>
  <c r="AT26" i="11"/>
  <c r="AS26" i="11"/>
  <c r="AR26" i="11"/>
  <c r="AQ26" i="11"/>
  <c r="AP26" i="11"/>
  <c r="AO26" i="11"/>
  <c r="AN26" i="11"/>
  <c r="AM26" i="11"/>
  <c r="AL26" i="11"/>
  <c r="AK26" i="11"/>
  <c r="AJ26" i="11"/>
  <c r="AI26" i="11"/>
  <c r="AH26"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BG25" i="11" s="1"/>
  <c r="BF24" i="11"/>
  <c r="BE24" i="11"/>
  <c r="BD24" i="11"/>
  <c r="BC24" i="11"/>
  <c r="BG24" i="11" s="1"/>
  <c r="BB24" i="11"/>
  <c r="BA24" i="11"/>
  <c r="AZ24" i="11"/>
  <c r="AY24" i="11"/>
  <c r="AX24" i="11"/>
  <c r="AW24" i="11"/>
  <c r="AV24" i="11"/>
  <c r="AU24" i="11"/>
  <c r="AT24" i="11"/>
  <c r="AS24" i="11"/>
  <c r="AR24" i="11"/>
  <c r="AQ24" i="11"/>
  <c r="AP24" i="11"/>
  <c r="AO24" i="11"/>
  <c r="AN24" i="11"/>
  <c r="AM24" i="11"/>
  <c r="AL24" i="11"/>
  <c r="AK24" i="11"/>
  <c r="AJ24" i="11"/>
  <c r="AI24" i="11"/>
  <c r="AH24"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BG23" i="11" s="1"/>
  <c r="BF22" i="11"/>
  <c r="BE22" i="11"/>
  <c r="BD22" i="11"/>
  <c r="BC22" i="11"/>
  <c r="BG22" i="11" s="1"/>
  <c r="BB22" i="11"/>
  <c r="BA22" i="11"/>
  <c r="AZ22" i="11"/>
  <c r="AY22" i="11"/>
  <c r="AX22" i="11"/>
  <c r="AW22" i="11"/>
  <c r="AV22" i="11"/>
  <c r="AU22" i="11"/>
  <c r="AT22" i="11"/>
  <c r="AS22" i="11"/>
  <c r="AR22" i="11"/>
  <c r="AQ22" i="11"/>
  <c r="AP22" i="11"/>
  <c r="AO22" i="11"/>
  <c r="AN22" i="11"/>
  <c r="AM22" i="11"/>
  <c r="AL22" i="11"/>
  <c r="AK22" i="11"/>
  <c r="AJ22" i="11"/>
  <c r="AI22" i="11"/>
  <c r="AH22"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BG21" i="11" s="1"/>
  <c r="BF20" i="11"/>
  <c r="BE20" i="11"/>
  <c r="BD20" i="11"/>
  <c r="BC20" i="11"/>
  <c r="BG20" i="11" s="1"/>
  <c r="BB20" i="11"/>
  <c r="BA20" i="11"/>
  <c r="AZ20" i="11"/>
  <c r="AY20" i="11"/>
  <c r="AX20" i="11"/>
  <c r="AW20" i="11"/>
  <c r="AV20" i="11"/>
  <c r="AU20" i="11"/>
  <c r="AT20" i="11"/>
  <c r="AS20" i="11"/>
  <c r="AR20" i="11"/>
  <c r="AQ20" i="11"/>
  <c r="AP20" i="11"/>
  <c r="AO20" i="11"/>
  <c r="AN20" i="11"/>
  <c r="AM20" i="11"/>
  <c r="AL20" i="11"/>
  <c r="AK20" i="11"/>
  <c r="AJ20" i="11"/>
  <c r="AI20" i="11"/>
  <c r="AH20"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BG19" i="11" s="1"/>
  <c r="BF18" i="11"/>
  <c r="BE18" i="11"/>
  <c r="BD18" i="11"/>
  <c r="BC18" i="11"/>
  <c r="BG18" i="11" s="1"/>
  <c r="BB18" i="11"/>
  <c r="BA18" i="11"/>
  <c r="AZ18" i="11"/>
  <c r="AY18" i="11"/>
  <c r="AX18" i="11"/>
  <c r="AW18" i="11"/>
  <c r="AV18" i="11"/>
  <c r="AU18" i="11"/>
  <c r="AT18" i="11"/>
  <c r="AS18" i="11"/>
  <c r="AR18" i="11"/>
  <c r="AQ18" i="11"/>
  <c r="AP18" i="11"/>
  <c r="AO18" i="11"/>
  <c r="AN18" i="11"/>
  <c r="AM18" i="11"/>
  <c r="AL18" i="11"/>
  <c r="AK18" i="11"/>
  <c r="AJ18" i="11"/>
  <c r="AI18" i="11"/>
  <c r="AH18"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BG17" i="11" s="1"/>
  <c r="BF16" i="11"/>
  <c r="BE16" i="11"/>
  <c r="BD16" i="11"/>
  <c r="BC16" i="11"/>
  <c r="BG16" i="11" s="1"/>
  <c r="BB16" i="11"/>
  <c r="BA16" i="11"/>
  <c r="AZ16" i="11"/>
  <c r="AY16" i="11"/>
  <c r="AX16" i="11"/>
  <c r="AW16" i="11"/>
  <c r="AV16" i="11"/>
  <c r="AU16" i="11"/>
  <c r="AT16" i="11"/>
  <c r="AS16" i="11"/>
  <c r="AR16" i="11"/>
  <c r="AQ16" i="11"/>
  <c r="AP16" i="11"/>
  <c r="AO16" i="11"/>
  <c r="AN16" i="11"/>
  <c r="AM16" i="11"/>
  <c r="AL16" i="11"/>
  <c r="AK16" i="11"/>
  <c r="AJ16" i="11"/>
  <c r="AI16" i="11"/>
  <c r="AH16"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BG15" i="11" s="1"/>
  <c r="BF14" i="11"/>
  <c r="BE14" i="11"/>
  <c r="BD14" i="11"/>
  <c r="BC14" i="11"/>
  <c r="BG14" i="11" s="1"/>
  <c r="BB14" i="11"/>
  <c r="BA14" i="11"/>
  <c r="AZ14" i="11"/>
  <c r="AY14" i="11"/>
  <c r="AX14" i="11"/>
  <c r="AW14" i="11"/>
  <c r="AV14" i="11"/>
  <c r="AU14" i="11"/>
  <c r="AT14" i="11"/>
  <c r="AS14" i="11"/>
  <c r="AR14" i="11"/>
  <c r="AQ14" i="11"/>
  <c r="AP14" i="11"/>
  <c r="AO14" i="11"/>
  <c r="AN14" i="11"/>
  <c r="AM14" i="11"/>
  <c r="AL14" i="11"/>
  <c r="AK14" i="11"/>
  <c r="AJ14" i="11"/>
  <c r="AI14" i="11"/>
  <c r="AH14"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BG13" i="11" s="1"/>
  <c r="BF12" i="11"/>
  <c r="BE12" i="11"/>
  <c r="BD12" i="11"/>
  <c r="BC12" i="11"/>
  <c r="BG12" i="11" s="1"/>
  <c r="BB12" i="11"/>
  <c r="BA12" i="11"/>
  <c r="AZ12" i="11"/>
  <c r="AY12" i="11"/>
  <c r="AX12" i="11"/>
  <c r="AW12" i="11"/>
  <c r="AV12" i="11"/>
  <c r="AU12" i="11"/>
  <c r="AT12" i="11"/>
  <c r="AS12" i="11"/>
  <c r="AR12" i="11"/>
  <c r="AQ12" i="11"/>
  <c r="AP12" i="11"/>
  <c r="AO12" i="11"/>
  <c r="AN12" i="11"/>
  <c r="AM12" i="11"/>
  <c r="AL12" i="11"/>
  <c r="AK12" i="11"/>
  <c r="AJ12" i="11"/>
  <c r="AI12" i="11"/>
  <c r="AH12"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BG11" i="11" s="1"/>
  <c r="BF10" i="11"/>
  <c r="BE10" i="11"/>
  <c r="BD10" i="11"/>
  <c r="BC10" i="11"/>
  <c r="BG10" i="11" s="1"/>
  <c r="BB10" i="11"/>
  <c r="BA10" i="11"/>
  <c r="AZ10" i="11"/>
  <c r="AY10" i="11"/>
  <c r="AX10" i="11"/>
  <c r="AW10" i="11"/>
  <c r="AV10" i="11"/>
  <c r="AU10" i="11"/>
  <c r="AT10" i="11"/>
  <c r="AS10" i="11"/>
  <c r="AR10" i="11"/>
  <c r="AQ10" i="11"/>
  <c r="AP10" i="11"/>
  <c r="AO10" i="11"/>
  <c r="AN10" i="11"/>
  <c r="AM10" i="11"/>
  <c r="AL10" i="11"/>
  <c r="AK10" i="11"/>
  <c r="AJ10" i="11"/>
  <c r="AI10" i="11"/>
  <c r="AH10"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BG9" i="11" s="1"/>
  <c r="BF7" i="11"/>
  <c r="BE7" i="11"/>
  <c r="BD7" i="11"/>
  <c r="BC7" i="11"/>
  <c r="BG7" i="11" s="1"/>
  <c r="BB7" i="11"/>
  <c r="BA7" i="11"/>
  <c r="AZ7" i="11"/>
  <c r="AY7" i="11"/>
  <c r="AX7" i="11"/>
  <c r="AW7" i="11"/>
  <c r="AV7" i="11"/>
  <c r="AU7" i="11"/>
  <c r="AT7" i="11"/>
  <c r="AS7" i="11"/>
  <c r="AR7" i="11"/>
  <c r="AQ7" i="11"/>
  <c r="AP7" i="11"/>
  <c r="AO7" i="11"/>
  <c r="AN7" i="11"/>
  <c r="AM7" i="11"/>
  <c r="AL7" i="11"/>
  <c r="AK7" i="11"/>
  <c r="AJ7" i="11"/>
  <c r="AI7" i="11"/>
  <c r="AH7" i="11"/>
  <c r="BH1" i="11"/>
  <c r="AU1" i="11"/>
  <c r="AT1" i="11"/>
  <c r="AH1" i="11"/>
  <c r="AC1" i="11"/>
  <c r="P1" i="11"/>
  <c r="O1" i="11"/>
  <c r="BF37" i="10"/>
  <c r="BE37" i="10"/>
  <c r="BD37" i="10"/>
  <c r="BC37" i="10"/>
  <c r="BB37" i="10"/>
  <c r="BA37" i="10"/>
  <c r="AZ37" i="10"/>
  <c r="AY37" i="10"/>
  <c r="AY38" i="10" s="1"/>
  <c r="AX37" i="10"/>
  <c r="AW37" i="10"/>
  <c r="AV37" i="10"/>
  <c r="AU37" i="10"/>
  <c r="AT37" i="10"/>
  <c r="AS37" i="10"/>
  <c r="AR37" i="10"/>
  <c r="AQ37" i="10"/>
  <c r="AP37" i="10"/>
  <c r="AO37" i="10"/>
  <c r="AN37" i="10"/>
  <c r="AN38" i="10" s="1"/>
  <c r="AM37" i="10"/>
  <c r="AL37" i="10"/>
  <c r="AK37" i="10"/>
  <c r="AJ37" i="10"/>
  <c r="AI37" i="10"/>
  <c r="AH37" i="10"/>
  <c r="BG37" i="10" s="1"/>
  <c r="BF36" i="10"/>
  <c r="BE36" i="10"/>
  <c r="BD36" i="10"/>
  <c r="BC36" i="10"/>
  <c r="BG36" i="10" s="1"/>
  <c r="BB36" i="10"/>
  <c r="BA36" i="10"/>
  <c r="AZ36" i="10"/>
  <c r="AY36" i="10"/>
  <c r="AX36" i="10"/>
  <c r="AW36" i="10"/>
  <c r="AV36" i="10"/>
  <c r="AU36" i="10"/>
  <c r="AT36" i="10"/>
  <c r="AS36" i="10"/>
  <c r="AR36" i="10"/>
  <c r="AQ36" i="10"/>
  <c r="AP36" i="10"/>
  <c r="AO36" i="10"/>
  <c r="AN36" i="10"/>
  <c r="AM36" i="10"/>
  <c r="AL36" i="10"/>
  <c r="AK36" i="10"/>
  <c r="AJ36" i="10"/>
  <c r="AI36" i="10"/>
  <c r="AH36" i="10"/>
  <c r="BF35" i="10"/>
  <c r="BE35" i="10"/>
  <c r="BD35" i="10"/>
  <c r="BC35" i="10"/>
  <c r="BG35" i="10" s="1"/>
  <c r="BB35" i="10"/>
  <c r="BA35" i="10"/>
  <c r="AZ35" i="10"/>
  <c r="AY35" i="10"/>
  <c r="AX35" i="10"/>
  <c r="AW35" i="10"/>
  <c r="AV35" i="10"/>
  <c r="AU35" i="10"/>
  <c r="AT35" i="10"/>
  <c r="AS35" i="10"/>
  <c r="AR35" i="10"/>
  <c r="AQ35" i="10"/>
  <c r="AP35" i="10"/>
  <c r="AO35" i="10"/>
  <c r="AN35" i="10"/>
  <c r="AM35" i="10"/>
  <c r="AL35" i="10"/>
  <c r="AK35" i="10"/>
  <c r="AJ35" i="10"/>
  <c r="AI35" i="10"/>
  <c r="AH35" i="10"/>
  <c r="BF34" i="10"/>
  <c r="BE34" i="10"/>
  <c r="BD34" i="10"/>
  <c r="BC34" i="10"/>
  <c r="BG34" i="10" s="1"/>
  <c r="BB34" i="10"/>
  <c r="BA34" i="10"/>
  <c r="AZ34" i="10"/>
  <c r="AY34" i="10"/>
  <c r="AX34" i="10"/>
  <c r="AW34" i="10"/>
  <c r="AV34" i="10"/>
  <c r="AU34" i="10"/>
  <c r="AT34" i="10"/>
  <c r="AS34" i="10"/>
  <c r="AR34" i="10"/>
  <c r="AQ34" i="10"/>
  <c r="AP34" i="10"/>
  <c r="AO34" i="10"/>
  <c r="AN34" i="10"/>
  <c r="AM34" i="10"/>
  <c r="AL34" i="10"/>
  <c r="AK34" i="10"/>
  <c r="AJ34" i="10"/>
  <c r="AI34" i="10"/>
  <c r="AH34" i="10"/>
  <c r="BF33" i="10"/>
  <c r="BE33" i="10"/>
  <c r="BD33" i="10"/>
  <c r="BC33" i="10"/>
  <c r="BG33" i="10" s="1"/>
  <c r="BB33" i="10"/>
  <c r="BA33" i="10"/>
  <c r="AZ33" i="10"/>
  <c r="AY33" i="10"/>
  <c r="AX33" i="10"/>
  <c r="AW33" i="10"/>
  <c r="AV33" i="10"/>
  <c r="AU33" i="10"/>
  <c r="AT33" i="10"/>
  <c r="AS33" i="10"/>
  <c r="AR33" i="10"/>
  <c r="AQ33" i="10"/>
  <c r="AP33" i="10"/>
  <c r="AO33" i="10"/>
  <c r="AN33" i="10"/>
  <c r="AM33" i="10"/>
  <c r="AL33" i="10"/>
  <c r="AK33" i="10"/>
  <c r="AJ33" i="10"/>
  <c r="AI33" i="10"/>
  <c r="AH33" i="10"/>
  <c r="BF32" i="10"/>
  <c r="BE32" i="10"/>
  <c r="BD32" i="10"/>
  <c r="BC32" i="10"/>
  <c r="BG32" i="10" s="1"/>
  <c r="BB32" i="10"/>
  <c r="BA32" i="10"/>
  <c r="AZ32" i="10"/>
  <c r="AY32" i="10"/>
  <c r="AX32" i="10"/>
  <c r="AW32" i="10"/>
  <c r="AV32" i="10"/>
  <c r="AU32" i="10"/>
  <c r="AT32" i="10"/>
  <c r="AS32" i="10"/>
  <c r="AR32" i="10"/>
  <c r="AQ32" i="10"/>
  <c r="AP32" i="10"/>
  <c r="AO32" i="10"/>
  <c r="AN32" i="10"/>
  <c r="AM32" i="10"/>
  <c r="AL32" i="10"/>
  <c r="AK32" i="10"/>
  <c r="AJ32" i="10"/>
  <c r="AI32" i="10"/>
  <c r="AH32" i="10"/>
  <c r="BF31" i="10"/>
  <c r="BE31" i="10"/>
  <c r="BD31" i="10"/>
  <c r="BC31" i="10"/>
  <c r="BG31" i="10" s="1"/>
  <c r="BB31" i="10"/>
  <c r="BA31" i="10"/>
  <c r="AZ31" i="10"/>
  <c r="AY31" i="10"/>
  <c r="AX31" i="10"/>
  <c r="AW31" i="10"/>
  <c r="AV31" i="10"/>
  <c r="AU31" i="10"/>
  <c r="AT31" i="10"/>
  <c r="AS31" i="10"/>
  <c r="AR31" i="10"/>
  <c r="AQ31" i="10"/>
  <c r="AP31" i="10"/>
  <c r="AO31" i="10"/>
  <c r="AN31" i="10"/>
  <c r="AM31" i="10"/>
  <c r="AL31" i="10"/>
  <c r="AK31" i="10"/>
  <c r="AJ31" i="10"/>
  <c r="AI31" i="10"/>
  <c r="AH31" i="10"/>
  <c r="BF30" i="10"/>
  <c r="BE30" i="10"/>
  <c r="BD30" i="10"/>
  <c r="BC30" i="10"/>
  <c r="BG30" i="10" s="1"/>
  <c r="BB30" i="10"/>
  <c r="BA30" i="10"/>
  <c r="AZ30" i="10"/>
  <c r="AY30" i="10"/>
  <c r="AX30" i="10"/>
  <c r="AW30" i="10"/>
  <c r="AV30" i="10"/>
  <c r="AU30" i="10"/>
  <c r="AT30" i="10"/>
  <c r="AS30" i="10"/>
  <c r="AR30" i="10"/>
  <c r="AQ30" i="10"/>
  <c r="AP30" i="10"/>
  <c r="AO30" i="10"/>
  <c r="AN30" i="10"/>
  <c r="AM30" i="10"/>
  <c r="AL30" i="10"/>
  <c r="AK30" i="10"/>
  <c r="AJ30" i="10"/>
  <c r="AI30" i="10"/>
  <c r="AH30" i="10"/>
  <c r="BF29" i="10"/>
  <c r="BE29" i="10"/>
  <c r="BD29" i="10"/>
  <c r="BC29" i="10"/>
  <c r="BG29" i="10" s="1"/>
  <c r="BB29" i="10"/>
  <c r="BA29" i="10"/>
  <c r="AZ29" i="10"/>
  <c r="AY29" i="10"/>
  <c r="AX29" i="10"/>
  <c r="AW29" i="10"/>
  <c r="AV29" i="10"/>
  <c r="AU29" i="10"/>
  <c r="AT29" i="10"/>
  <c r="AS29" i="10"/>
  <c r="AR29" i="10"/>
  <c r="AQ29" i="10"/>
  <c r="AP29" i="10"/>
  <c r="AO29" i="10"/>
  <c r="AN29" i="10"/>
  <c r="AM29" i="10"/>
  <c r="AL29" i="10"/>
  <c r="AK29" i="10"/>
  <c r="AJ29" i="10"/>
  <c r="AI29" i="10"/>
  <c r="AH29" i="10"/>
  <c r="BF28" i="10"/>
  <c r="BE28" i="10"/>
  <c r="BD28" i="10"/>
  <c r="BC28" i="10"/>
  <c r="BG28" i="10" s="1"/>
  <c r="BB28" i="10"/>
  <c r="BA28" i="10"/>
  <c r="AZ28" i="10"/>
  <c r="AY28" i="10"/>
  <c r="AX28" i="10"/>
  <c r="AW28" i="10"/>
  <c r="AV28" i="10"/>
  <c r="AU28" i="10"/>
  <c r="AT28" i="10"/>
  <c r="AS28" i="10"/>
  <c r="AR28" i="10"/>
  <c r="AQ28" i="10"/>
  <c r="AP28" i="10"/>
  <c r="AO28" i="10"/>
  <c r="AN28" i="10"/>
  <c r="AM28" i="10"/>
  <c r="AL28" i="10"/>
  <c r="AK28" i="10"/>
  <c r="AJ28" i="10"/>
  <c r="AI28" i="10"/>
  <c r="AH28" i="10"/>
  <c r="BF27" i="10"/>
  <c r="BE27" i="10"/>
  <c r="BD27" i="10"/>
  <c r="BC27" i="10"/>
  <c r="BG27" i="10" s="1"/>
  <c r="BB27" i="10"/>
  <c r="BA27" i="10"/>
  <c r="AZ27" i="10"/>
  <c r="AY27" i="10"/>
  <c r="AX27" i="10"/>
  <c r="AW27" i="10"/>
  <c r="AV27" i="10"/>
  <c r="AU27" i="10"/>
  <c r="AT27" i="10"/>
  <c r="AS27" i="10"/>
  <c r="AR27" i="10"/>
  <c r="AQ27" i="10"/>
  <c r="AP27" i="10"/>
  <c r="AO27" i="10"/>
  <c r="AN27" i="10"/>
  <c r="AM27" i="10"/>
  <c r="AL27" i="10"/>
  <c r="AK27" i="10"/>
  <c r="AJ27" i="10"/>
  <c r="AI27" i="10"/>
  <c r="AH27" i="10"/>
  <c r="BF26" i="10"/>
  <c r="BE26" i="10"/>
  <c r="BD26" i="10"/>
  <c r="BC26" i="10"/>
  <c r="BG26" i="10" s="1"/>
  <c r="BB26" i="10"/>
  <c r="BA26" i="10"/>
  <c r="AZ26" i="10"/>
  <c r="AY26" i="10"/>
  <c r="AX26" i="10"/>
  <c r="AW26" i="10"/>
  <c r="AV26" i="10"/>
  <c r="AU26" i="10"/>
  <c r="AT26" i="10"/>
  <c r="AS26" i="10"/>
  <c r="AR26" i="10"/>
  <c r="AQ26" i="10"/>
  <c r="AP26" i="10"/>
  <c r="AO26" i="10"/>
  <c r="AN26" i="10"/>
  <c r="AM26" i="10"/>
  <c r="AL26" i="10"/>
  <c r="AK26" i="10"/>
  <c r="AJ26" i="10"/>
  <c r="AI26" i="10"/>
  <c r="AH26" i="10"/>
  <c r="BF25" i="10"/>
  <c r="BE25" i="10"/>
  <c r="BD25" i="10"/>
  <c r="BC25" i="10"/>
  <c r="BG25" i="10" s="1"/>
  <c r="BB25" i="10"/>
  <c r="BA25" i="10"/>
  <c r="AZ25" i="10"/>
  <c r="AY25" i="10"/>
  <c r="AX25" i="10"/>
  <c r="AW25" i="10"/>
  <c r="AV25" i="10"/>
  <c r="AU25" i="10"/>
  <c r="AT25" i="10"/>
  <c r="AS25" i="10"/>
  <c r="AR25" i="10"/>
  <c r="AQ25" i="10"/>
  <c r="AP25" i="10"/>
  <c r="AO25" i="10"/>
  <c r="AN25" i="10"/>
  <c r="AM25" i="10"/>
  <c r="AL25" i="10"/>
  <c r="AK25" i="10"/>
  <c r="AJ25" i="10"/>
  <c r="AI25" i="10"/>
  <c r="AH25" i="10"/>
  <c r="BF24" i="10"/>
  <c r="BE24" i="10"/>
  <c r="BD24" i="10"/>
  <c r="BC24" i="10"/>
  <c r="BG24" i="10" s="1"/>
  <c r="BB24" i="10"/>
  <c r="BA24" i="10"/>
  <c r="AZ24" i="10"/>
  <c r="AY24" i="10"/>
  <c r="AX24" i="10"/>
  <c r="AW24" i="10"/>
  <c r="AV24" i="10"/>
  <c r="AU24" i="10"/>
  <c r="AT24" i="10"/>
  <c r="AS24" i="10"/>
  <c r="AR24" i="10"/>
  <c r="AQ24" i="10"/>
  <c r="AP24" i="10"/>
  <c r="AO24" i="10"/>
  <c r="AN24" i="10"/>
  <c r="AM24" i="10"/>
  <c r="AL24" i="10"/>
  <c r="AK24" i="10"/>
  <c r="AJ24" i="10"/>
  <c r="AI24" i="10"/>
  <c r="AH24" i="10"/>
  <c r="BF23" i="10"/>
  <c r="BE23" i="10"/>
  <c r="BD23" i="10"/>
  <c r="BC23" i="10"/>
  <c r="BG23" i="10" s="1"/>
  <c r="BB23" i="10"/>
  <c r="BA23" i="10"/>
  <c r="AZ23" i="10"/>
  <c r="AY23" i="10"/>
  <c r="AX23" i="10"/>
  <c r="AW23" i="10"/>
  <c r="AV23" i="10"/>
  <c r="AU23" i="10"/>
  <c r="AT23" i="10"/>
  <c r="AS23" i="10"/>
  <c r="AR23" i="10"/>
  <c r="AQ23" i="10"/>
  <c r="AP23" i="10"/>
  <c r="AO23" i="10"/>
  <c r="AN23" i="10"/>
  <c r="AM23" i="10"/>
  <c r="AL23" i="10"/>
  <c r="AK23" i="10"/>
  <c r="AJ23" i="10"/>
  <c r="AI23" i="10"/>
  <c r="AH23" i="10"/>
  <c r="BF22" i="10"/>
  <c r="BE22" i="10"/>
  <c r="BD22" i="10"/>
  <c r="BC22" i="10"/>
  <c r="BG22" i="10" s="1"/>
  <c r="BB22" i="10"/>
  <c r="BA22" i="10"/>
  <c r="AZ22" i="10"/>
  <c r="AY22" i="10"/>
  <c r="AX22" i="10"/>
  <c r="AW22" i="10"/>
  <c r="AV22" i="10"/>
  <c r="AU22" i="10"/>
  <c r="AT22" i="10"/>
  <c r="AS22" i="10"/>
  <c r="AR22" i="10"/>
  <c r="AQ22" i="10"/>
  <c r="AP22" i="10"/>
  <c r="AO22" i="10"/>
  <c r="AN22" i="10"/>
  <c r="AM22" i="10"/>
  <c r="AL22" i="10"/>
  <c r="AK22" i="10"/>
  <c r="AJ22" i="10"/>
  <c r="AI22" i="10"/>
  <c r="AH22" i="10"/>
  <c r="BF21" i="10"/>
  <c r="BE21" i="10"/>
  <c r="BD21" i="10"/>
  <c r="BC21" i="10"/>
  <c r="BG21" i="10" s="1"/>
  <c r="BB21" i="10"/>
  <c r="BA21" i="10"/>
  <c r="AZ21" i="10"/>
  <c r="AY21" i="10"/>
  <c r="AX21" i="10"/>
  <c r="AW21" i="10"/>
  <c r="AV21" i="10"/>
  <c r="AU21" i="10"/>
  <c r="AT21" i="10"/>
  <c r="AS21" i="10"/>
  <c r="AR21" i="10"/>
  <c r="AQ21" i="10"/>
  <c r="AP21" i="10"/>
  <c r="AO21" i="10"/>
  <c r="AN21" i="10"/>
  <c r="AM21" i="10"/>
  <c r="AL21" i="10"/>
  <c r="AK21" i="10"/>
  <c r="AJ21" i="10"/>
  <c r="AI21" i="10"/>
  <c r="AH21" i="10"/>
  <c r="BF20" i="10"/>
  <c r="BE20" i="10"/>
  <c r="BD20" i="10"/>
  <c r="BC20" i="10"/>
  <c r="BG20" i="10" s="1"/>
  <c r="BB20" i="10"/>
  <c r="BA20" i="10"/>
  <c r="AZ20" i="10"/>
  <c r="AY20" i="10"/>
  <c r="AX20" i="10"/>
  <c r="AW20" i="10"/>
  <c r="AV20" i="10"/>
  <c r="AU20" i="10"/>
  <c r="AT20" i="10"/>
  <c r="AS20" i="10"/>
  <c r="AR20" i="10"/>
  <c r="AQ20" i="10"/>
  <c r="AP20" i="10"/>
  <c r="AO20" i="10"/>
  <c r="AN20" i="10"/>
  <c r="AM20" i="10"/>
  <c r="AL20" i="10"/>
  <c r="AK20" i="10"/>
  <c r="AJ20" i="10"/>
  <c r="AI20" i="10"/>
  <c r="AH20" i="10"/>
  <c r="BF19" i="10"/>
  <c r="BE19" i="10"/>
  <c r="BD19" i="10"/>
  <c r="BC19" i="10"/>
  <c r="BG19" i="10" s="1"/>
  <c r="BB19" i="10"/>
  <c r="BA19" i="10"/>
  <c r="AZ19" i="10"/>
  <c r="AY19" i="10"/>
  <c r="AX19" i="10"/>
  <c r="AW19" i="10"/>
  <c r="AV19" i="10"/>
  <c r="AU19" i="10"/>
  <c r="AT19" i="10"/>
  <c r="AS19" i="10"/>
  <c r="AR19" i="10"/>
  <c r="AQ19" i="10"/>
  <c r="AP19" i="10"/>
  <c r="AO19" i="10"/>
  <c r="AN19" i="10"/>
  <c r="AM19" i="10"/>
  <c r="AL19" i="10"/>
  <c r="AK19" i="10"/>
  <c r="AJ19" i="10"/>
  <c r="AI19" i="10"/>
  <c r="AH19" i="10"/>
  <c r="BF18" i="10"/>
  <c r="BE18" i="10"/>
  <c r="BD18" i="10"/>
  <c r="BC18" i="10"/>
  <c r="BG18" i="10" s="1"/>
  <c r="BB18" i="10"/>
  <c r="BA18" i="10"/>
  <c r="AZ18" i="10"/>
  <c r="AY18" i="10"/>
  <c r="AX18" i="10"/>
  <c r="AW18" i="10"/>
  <c r="AV18" i="10"/>
  <c r="AU18" i="10"/>
  <c r="AT18" i="10"/>
  <c r="AS18" i="10"/>
  <c r="AR18" i="10"/>
  <c r="AQ18" i="10"/>
  <c r="AP18" i="10"/>
  <c r="AO18" i="10"/>
  <c r="AN18" i="10"/>
  <c r="AM18" i="10"/>
  <c r="AL18" i="10"/>
  <c r="AK18" i="10"/>
  <c r="AJ18" i="10"/>
  <c r="AI18" i="10"/>
  <c r="AH18" i="10"/>
  <c r="BF17" i="10"/>
  <c r="BE17" i="10"/>
  <c r="BD17" i="10"/>
  <c r="BC17" i="10"/>
  <c r="BG17" i="10" s="1"/>
  <c r="BB17" i="10"/>
  <c r="BA17" i="10"/>
  <c r="AZ17" i="10"/>
  <c r="AY17" i="10"/>
  <c r="AX17" i="10"/>
  <c r="AW17" i="10"/>
  <c r="AV17" i="10"/>
  <c r="AU17" i="10"/>
  <c r="AT17" i="10"/>
  <c r="AS17" i="10"/>
  <c r="AR17" i="10"/>
  <c r="AQ17" i="10"/>
  <c r="AP17" i="10"/>
  <c r="AO17" i="10"/>
  <c r="AN17" i="10"/>
  <c r="AM17" i="10"/>
  <c r="AL17" i="10"/>
  <c r="AK17" i="10"/>
  <c r="AJ17" i="10"/>
  <c r="AI17" i="10"/>
  <c r="AH17" i="10"/>
  <c r="BF16" i="10"/>
  <c r="BE16" i="10"/>
  <c r="BG16" i="10" s="1"/>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BF15" i="10"/>
  <c r="BE15" i="10"/>
  <c r="BD15" i="10"/>
  <c r="BC15" i="10"/>
  <c r="BG15" i="10" s="1"/>
  <c r="BB15" i="10"/>
  <c r="BA15" i="10"/>
  <c r="AZ15" i="10"/>
  <c r="AY15" i="10"/>
  <c r="AX15" i="10"/>
  <c r="AW15" i="10"/>
  <c r="AV15" i="10"/>
  <c r="AU15" i="10"/>
  <c r="AT15" i="10"/>
  <c r="AS15" i="10"/>
  <c r="AR15" i="10"/>
  <c r="AQ15" i="10"/>
  <c r="AP15" i="10"/>
  <c r="AO15" i="10"/>
  <c r="AN15" i="10"/>
  <c r="AM15" i="10"/>
  <c r="AL15" i="10"/>
  <c r="AK15" i="10"/>
  <c r="AJ15" i="10"/>
  <c r="AI15" i="10"/>
  <c r="AH15" i="10"/>
  <c r="BF14" i="10"/>
  <c r="BE14" i="10"/>
  <c r="BD14" i="10"/>
  <c r="BC14" i="10"/>
  <c r="BG14" i="10" s="1"/>
  <c r="BB14" i="10"/>
  <c r="BA14" i="10"/>
  <c r="AZ14" i="10"/>
  <c r="AY14" i="10"/>
  <c r="AX14" i="10"/>
  <c r="AW14" i="10"/>
  <c r="AV14" i="10"/>
  <c r="AU14" i="10"/>
  <c r="AT14" i="10"/>
  <c r="AS14" i="10"/>
  <c r="AR14" i="10"/>
  <c r="AQ14" i="10"/>
  <c r="AP14" i="10"/>
  <c r="AO14" i="10"/>
  <c r="AN14" i="10"/>
  <c r="AM14" i="10"/>
  <c r="AL14" i="10"/>
  <c r="AK14" i="10"/>
  <c r="AJ14" i="10"/>
  <c r="AI14" i="10"/>
  <c r="AH14" i="10"/>
  <c r="BF13" i="10"/>
  <c r="BE13" i="10"/>
  <c r="BD13" i="10"/>
  <c r="BC13" i="10"/>
  <c r="BG13" i="10" s="1"/>
  <c r="BB13" i="10"/>
  <c r="BA13" i="10"/>
  <c r="AZ13" i="10"/>
  <c r="AY13" i="10"/>
  <c r="AX13" i="10"/>
  <c r="AW13" i="10"/>
  <c r="AV13" i="10"/>
  <c r="AU13" i="10"/>
  <c r="AT13" i="10"/>
  <c r="AS13" i="10"/>
  <c r="AR13" i="10"/>
  <c r="AQ13" i="10"/>
  <c r="AP13" i="10"/>
  <c r="AO13" i="10"/>
  <c r="AN13" i="10"/>
  <c r="AM13" i="10"/>
  <c r="AL13" i="10"/>
  <c r="AK13" i="10"/>
  <c r="AJ13" i="10"/>
  <c r="AI13" i="10"/>
  <c r="AH13" i="10"/>
  <c r="BF12" i="10"/>
  <c r="BE12" i="10"/>
  <c r="BD12" i="10"/>
  <c r="BC12" i="10"/>
  <c r="BG12" i="10" s="1"/>
  <c r="BB12" i="10"/>
  <c r="BA12" i="10"/>
  <c r="AZ12" i="10"/>
  <c r="AY12" i="10"/>
  <c r="AX12" i="10"/>
  <c r="AW12" i="10"/>
  <c r="AV12" i="10"/>
  <c r="AU12" i="10"/>
  <c r="AT12" i="10"/>
  <c r="AS12" i="10"/>
  <c r="AR12" i="10"/>
  <c r="AQ12" i="10"/>
  <c r="AP12" i="10"/>
  <c r="AO12" i="10"/>
  <c r="AN12" i="10"/>
  <c r="AM12" i="10"/>
  <c r="AL12" i="10"/>
  <c r="AK12" i="10"/>
  <c r="AJ12" i="10"/>
  <c r="AI12" i="10"/>
  <c r="AH12" i="10"/>
  <c r="BF11" i="10"/>
  <c r="BE11" i="10"/>
  <c r="BD11" i="10"/>
  <c r="BC11" i="10"/>
  <c r="BG11" i="10" s="1"/>
  <c r="BB11" i="10"/>
  <c r="BA11" i="10"/>
  <c r="AZ11" i="10"/>
  <c r="AY11" i="10"/>
  <c r="AX11" i="10"/>
  <c r="AW11" i="10"/>
  <c r="AV11" i="10"/>
  <c r="AU11" i="10"/>
  <c r="AT11" i="10"/>
  <c r="AS11" i="10"/>
  <c r="AR11" i="10"/>
  <c r="AQ11" i="10"/>
  <c r="AP11" i="10"/>
  <c r="AO11" i="10"/>
  <c r="AN11" i="10"/>
  <c r="AM11" i="10"/>
  <c r="AL11" i="10"/>
  <c r="AK11" i="10"/>
  <c r="AJ11" i="10"/>
  <c r="AI11" i="10"/>
  <c r="AH11" i="10"/>
  <c r="BF10" i="10"/>
  <c r="BE10" i="10"/>
  <c r="BD10" i="10"/>
  <c r="BC10" i="10"/>
  <c r="BG10" i="10" s="1"/>
  <c r="BB10" i="10"/>
  <c r="BA10" i="10"/>
  <c r="AZ10" i="10"/>
  <c r="AY10" i="10"/>
  <c r="AX10" i="10"/>
  <c r="AW10" i="10"/>
  <c r="AV10" i="10"/>
  <c r="AU10" i="10"/>
  <c r="AT10" i="10"/>
  <c r="AS10" i="10"/>
  <c r="AR10" i="10"/>
  <c r="AQ10" i="10"/>
  <c r="AP10" i="10"/>
  <c r="AO10" i="10"/>
  <c r="AN10" i="10"/>
  <c r="AM10" i="10"/>
  <c r="AL10" i="10"/>
  <c r="AK10" i="10"/>
  <c r="AJ10" i="10"/>
  <c r="AI10" i="10"/>
  <c r="AH10" i="10"/>
  <c r="BF9" i="10"/>
  <c r="BE9" i="10"/>
  <c r="BD9" i="10"/>
  <c r="BC9" i="10"/>
  <c r="BG9" i="10" s="1"/>
  <c r="BB9" i="10"/>
  <c r="BA9" i="10"/>
  <c r="AZ9" i="10"/>
  <c r="AY9" i="10"/>
  <c r="AX9" i="10"/>
  <c r="AW9" i="10"/>
  <c r="AV9" i="10"/>
  <c r="AU9" i="10"/>
  <c r="AT9" i="10"/>
  <c r="AS9" i="10"/>
  <c r="AR9" i="10"/>
  <c r="AQ9" i="10"/>
  <c r="AP9" i="10"/>
  <c r="AO9" i="10"/>
  <c r="AN9" i="10"/>
  <c r="AM9" i="10"/>
  <c r="AL9" i="10"/>
  <c r="AK9" i="10"/>
  <c r="AJ9" i="10"/>
  <c r="AI9" i="10"/>
  <c r="AH9" i="10"/>
  <c r="BF8" i="10"/>
  <c r="BE8" i="10"/>
  <c r="BG8" i="10" s="1"/>
  <c r="BD8" i="10"/>
  <c r="BC8" i="10"/>
  <c r="BB8" i="10"/>
  <c r="BA8" i="10"/>
  <c r="AZ8" i="10"/>
  <c r="AY8" i="10"/>
  <c r="AX8" i="10"/>
  <c r="AW8" i="10"/>
  <c r="AV8" i="10"/>
  <c r="AU8" i="10"/>
  <c r="AT8" i="10"/>
  <c r="AS8" i="10"/>
  <c r="AR8" i="10"/>
  <c r="AQ8" i="10"/>
  <c r="AP8" i="10"/>
  <c r="AO8" i="10"/>
  <c r="AN8" i="10"/>
  <c r="AM8" i="10"/>
  <c r="AL8" i="10"/>
  <c r="AK8" i="10"/>
  <c r="AJ8" i="10"/>
  <c r="AI8" i="10"/>
  <c r="AH8" i="10"/>
  <c r="BF7" i="10"/>
  <c r="BE7" i="10"/>
  <c r="BD7" i="10"/>
  <c r="BC7" i="10"/>
  <c r="BG7" i="10" s="1"/>
  <c r="BB7" i="10"/>
  <c r="BA7" i="10"/>
  <c r="AZ7" i="10"/>
  <c r="AY7" i="10"/>
  <c r="AX7" i="10"/>
  <c r="AW7" i="10"/>
  <c r="AV7" i="10"/>
  <c r="AU7" i="10"/>
  <c r="AT7" i="10"/>
  <c r="AS7" i="10"/>
  <c r="AR7" i="10"/>
  <c r="AQ7" i="10"/>
  <c r="AP7" i="10"/>
  <c r="AO7" i="10"/>
  <c r="AN7" i="10"/>
  <c r="AM7" i="10"/>
  <c r="AL7" i="10"/>
  <c r="AK7" i="10"/>
  <c r="AJ7" i="10"/>
  <c r="AI7" i="10"/>
  <c r="AH7" i="10"/>
  <c r="BH1" i="10"/>
  <c r="AU1" i="10"/>
  <c r="AT1" i="10"/>
  <c r="AH1" i="10"/>
  <c r="AC1" i="10"/>
  <c r="P1" i="10"/>
  <c r="O1" i="10"/>
  <c r="AH42" i="9"/>
  <c r="AH41" i="9"/>
  <c r="AH40" i="9"/>
  <c r="AH39" i="9"/>
  <c r="AH38" i="9"/>
  <c r="AH37" i="9"/>
  <c r="AH36" i="9"/>
  <c r="AH35" i="9"/>
  <c r="AH34" i="9"/>
  <c r="AH33" i="9"/>
  <c r="AH32" i="9"/>
  <c r="AH31" i="9"/>
  <c r="AH30" i="9"/>
  <c r="AH29" i="9"/>
  <c r="AH28" i="9"/>
  <c r="AH27" i="9"/>
  <c r="AH26" i="9"/>
  <c r="AH25" i="9"/>
  <c r="AH24" i="9"/>
  <c r="AH23" i="9"/>
  <c r="AH22" i="9"/>
  <c r="AH21" i="9"/>
  <c r="AH20" i="9"/>
  <c r="AH19" i="9"/>
  <c r="AH18" i="9"/>
  <c r="AH17" i="9"/>
  <c r="AH16" i="9"/>
  <c r="AH15" i="9"/>
  <c r="AH14" i="9"/>
  <c r="AH13" i="9"/>
  <c r="AH12" i="9"/>
  <c r="AH11" i="9"/>
  <c r="AH10" i="9"/>
  <c r="AH8" i="9"/>
  <c r="AG8" i="9"/>
  <c r="AH7" i="9"/>
  <c r="S6" i="9"/>
  <c r="T6" i="9" s="1"/>
  <c r="U6" i="9" s="1"/>
  <c r="V6" i="9" s="1"/>
  <c r="W6" i="9" s="1"/>
  <c r="X6" i="9" s="1"/>
  <c r="Y6" i="9" s="1"/>
  <c r="Z6" i="9" s="1"/>
  <c r="AA6" i="9" s="1"/>
  <c r="AB6" i="9" s="1"/>
  <c r="AC6" i="9" s="1"/>
  <c r="AD6" i="9" s="1"/>
  <c r="AE6" i="9" s="1"/>
  <c r="AF6" i="9" s="1"/>
  <c r="AG6" i="9" s="1"/>
  <c r="AJ1" i="9"/>
  <c r="AH42" i="8"/>
  <c r="AH41" i="8"/>
  <c r="AH40" i="8"/>
  <c r="AH39" i="8"/>
  <c r="AH38" i="8"/>
  <c r="AH37" i="8"/>
  <c r="AH36" i="8"/>
  <c r="AH35" i="8"/>
  <c r="AH34" i="8"/>
  <c r="AH33" i="8"/>
  <c r="AH32" i="8"/>
  <c r="AH31" i="8"/>
  <c r="AH30" i="8"/>
  <c r="AH29" i="8"/>
  <c r="AH28" i="8"/>
  <c r="AH27" i="8"/>
  <c r="AH26" i="8"/>
  <c r="AH25" i="8"/>
  <c r="AH24" i="8"/>
  <c r="AH23" i="8"/>
  <c r="AH22" i="8"/>
  <c r="AH21" i="8"/>
  <c r="AH20" i="8"/>
  <c r="AH19" i="8"/>
  <c r="AH18" i="8"/>
  <c r="AH17" i="8"/>
  <c r="AH16" i="8"/>
  <c r="AH15" i="8"/>
  <c r="AH14" i="8"/>
  <c r="AH13" i="8"/>
  <c r="AH12" i="8"/>
  <c r="AH11" i="8"/>
  <c r="AH10" i="8"/>
  <c r="AH8" i="8"/>
  <c r="AH7" i="8"/>
  <c r="AJ1" i="8"/>
</calcChain>
</file>

<file path=xl/sharedStrings.xml><?xml version="1.0" encoding="utf-8"?>
<sst xmlns="http://schemas.openxmlformats.org/spreadsheetml/2006/main" count="676" uniqueCount="115">
  <si>
    <t>3.2.8</t>
  </si>
  <si>
    <t>Total CO2 Emissions *</t>
  </si>
  <si>
    <t xml:space="preserve">Million tonnes </t>
  </si>
  <si>
    <t>EU-27</t>
  </si>
  <si>
    <t>EU-28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</si>
  <si>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</si>
  <si>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</si>
  <si>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</si>
  <si>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</si>
  <si>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</si>
  <si>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</si>
  <si>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</si>
  <si>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</si>
  <si>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</si>
  <si>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</si>
  <si>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</si>
  <si>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</si>
  <si>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</si>
  <si>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</si>
  <si>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</si>
  <si>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</si>
  <si>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</si>
  <si>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</si>
  <si>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</si>
  <si>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</si>
  <si>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</si>
  <si>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</si>
  <si>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</si>
  <si>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</si>
  <si>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</si>
  <si>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</si>
  <si>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</si>
  <si>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</si>
  <si>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MK</t>
  </si>
  <si>
    <t/>
  </si>
  <si>
    <t>TR</t>
  </si>
  <si>
    <t>IS</t>
  </si>
  <si>
    <t>NO</t>
  </si>
  <si>
    <t>CH</t>
  </si>
  <si>
    <t>NB: Emissions data are downloaded from the European Environment Agency (EEA), which is the main provider for EU-wide GHG emissions data. EEA prepares and maintains the complete EU GHG emissions inventory, which is based on data reported by Member States through the EU GHG monitoring mechanism and the UNFCCC process.</t>
  </si>
  <si>
    <t>* Excluding International Maritime and LULUCF emissions, including International Aviation and Indirect CO2.</t>
  </si>
  <si>
    <t>3.2.9</t>
  </si>
  <si>
    <t>CO2 Emissions from Transport, including International Bunkers*</t>
  </si>
  <si>
    <t>NB: * The activity data used in GHG inventories to report international maritime emissions (emissions from bunker fuels) are not fully consistent with the energy statistics on bunker fuels for some years and countries. For the EU-27, changes in international maritime emissions between 2010 and 2011 show inconsistencies with changes in energy statistics on bunker fuels.</t>
  </si>
  <si>
    <t>3.2.10</t>
  </si>
  <si>
    <t>CO2 Emissions* by Sector: EU-27</t>
  </si>
  <si>
    <t xml:space="preserve"> Million tonnes </t>
  </si>
  <si>
    <t>Shares %</t>
  </si>
  <si>
    <t>Total Energy:</t>
  </si>
  <si>
    <t>Fuel Combustion:</t>
  </si>
  <si>
    <t xml:space="preserve">  -Energy Industries:</t>
  </si>
  <si>
    <t xml:space="preserve">      -Public Electricity and Heat Production</t>
  </si>
  <si>
    <t xml:space="preserve">      -Petroleum Refining</t>
  </si>
  <si>
    <t xml:space="preserve">      -Other Energy Industries</t>
  </si>
  <si>
    <t xml:space="preserve">  -Manufacturing and Construction:</t>
  </si>
  <si>
    <t xml:space="preserve">      -Iron and Steel</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</si>
  <si>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</si>
  <si>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</si>
  <si>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</si>
  <si>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</si>
  <si>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</si>
  <si>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</si>
  <si>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</si>
  <si>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</si>
  <si>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</si>
  <si>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-Agriculture / Forestry / Fisheries</t>
  </si>
  <si>
    <t xml:space="preserve">  -Other (Not elsewhere specified)</t>
  </si>
  <si>
    <t>Fugitive Emissions from Fuels</t>
  </si>
  <si>
    <t>Industrial Processes and Product Use</t>
  </si>
  <si>
    <t>Agriculture</t>
  </si>
  <si>
    <t>Waste</t>
  </si>
  <si>
    <t>Other</t>
  </si>
  <si>
    <t>Indirect CO2</t>
  </si>
  <si>
    <t>Total Emissions</t>
  </si>
  <si>
    <t>NB: * Excluding LULUCF emissions and international maritime, including international aviation and indirect CO2.</t>
  </si>
  <si>
    <t>** Excluding international maritime (international traffic departing from the EU), including international aviation.</t>
  </si>
  <si>
    <t>*** Emssions from Manufacturing and Construction, Industrial Processes and Product Use.</t>
  </si>
  <si>
    <t>**** Emissions from Fuel Combustion and other Emissions from Agriculture.</t>
  </si>
  <si>
    <t>***** Emissions from Other (Not elsewhere specified), Fugitive Emissions from Fuels, Waste, Indirect CO2 and Other.</t>
  </si>
  <si>
    <t>NB: Indirect emissions from electricity use are not included in the CO2 emissions from fuel combustion by Manufacturing and Construction, Transport and other sectors (Commercial/Institutional, Residential and Agriculture/Forestry/Fisheries).</t>
  </si>
  <si>
    <t>3.2.11</t>
  </si>
  <si>
    <t xml:space="preserve">    -Other</t>
  </si>
  <si>
    <t>3.2.12</t>
  </si>
  <si>
    <t>CO2 Emissions from Transport by Mode, Including international bunkers: EU-27</t>
  </si>
  <si>
    <t>Total Civil Aviation:</t>
  </si>
  <si>
    <t xml:space="preserve">  -Civil Aviation (domestic) *</t>
  </si>
  <si>
    <t xml:space="preserve">  - International Bunkers - International aviation</t>
  </si>
  <si>
    <t>Road Transportation</t>
  </si>
  <si>
    <t>Railways***</t>
  </si>
  <si>
    <t>Total Navigation:</t>
  </si>
  <si>
    <t xml:space="preserve">  -Navigation (domestic) *</t>
  </si>
  <si>
    <t xml:space="preserve">  - International Bunkers - International maritime transport</t>
  </si>
  <si>
    <t>Other Transportation ****</t>
  </si>
  <si>
    <t>Total Transport</t>
  </si>
  <si>
    <t>Total Emissions  **</t>
  </si>
  <si>
    <t>Total Transport *****</t>
  </si>
  <si>
    <t>NB: * Excluding International Bunkers (international traffic departing from the EU).</t>
  </si>
  <si>
    <t>** Including International Bunkers and Indirect CO2 but excluding LULUCF.</t>
  </si>
  <si>
    <t>*** Excluding indirect emissions from electricity consumption.</t>
  </si>
  <si>
    <t>**** Combustion emissions from all remaining transport activities including pipeline transportation, ground activities in airports and harbours, and off-road activities.</t>
  </si>
  <si>
    <t>***** Total transport share in total emissions</t>
  </si>
  <si>
    <t>3.2.13</t>
  </si>
  <si>
    <t>Railways</t>
  </si>
  <si>
    <t>Other Transportation</t>
  </si>
  <si>
    <t>Total Transport ***</t>
  </si>
  <si>
    <t>*** Total transport share in total emissions</t>
  </si>
  <si>
    <t>3.2.14</t>
  </si>
  <si>
    <t>CO2 Emissions from Road Transport, by Transport Mean: EU-27</t>
  </si>
  <si>
    <t xml:space="preserve"> Million tonnes CO2 equivalent</t>
  </si>
  <si>
    <t>Total transport *</t>
  </si>
  <si>
    <t>Total Emissions **</t>
  </si>
  <si>
    <t xml:space="preserve">NB: * Including International Bunkers (international traffic departing from the EU). </t>
  </si>
  <si>
    <t>Source: European Environment  Agency, June 2022</t>
  </si>
  <si>
    <t>CO2 Emissions* by Sector, 2020</t>
  </si>
  <si>
    <t>CO2 Emissions from Transport by Mode, including International Bunkers: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</si>
</sst>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0"/>
    <numFmt numFmtId="165" formatCode="0.0"/>
    <numFmt numFmtId="166" formatCode="0.0%"/>
    <numFmt numFmtId="167" formatCode="###\ ###\ ##0"/>
    <numFmt numFmtId="168" formatCode="##\ ##0.0"/>
    <numFmt numFmtId="169" formatCode="0.0000"/>
    <numFmt numFmtId="170" formatCode="###\ ##0.0"/>
  </numFmts>
  <fonts count="31" x14ac:knownFonts="1">
    <font>
      <sz val="10"/>
      <name val="Arial"/>
    </font>
    <font>
      <b/>
      <sz val="12"/>
      <name val="Arial"/>
      <family val="2"/>
    </font>
    <font>
      <sz val="8"/>
      <name val="Arial"/>
      <family val="2"/>
    </font>
    <font>
      <b/>
      <sz val="14"/>
      <name val="Arial"/>
      <family val="2"/>
    </font>
    <font>
      <sz val="14"/>
      <name val="Arial"/>
      <family val="2"/>
    </font>
    <font>
      <b/>
      <sz val="8"/>
      <name val="Arial"/>
      <family val="2"/>
    </font>
    <font>
      <sz val="7.5"/>
      <name val="Arial"/>
      <family val="2"/>
    </font>
    <font>
      <sz val="10"/>
      <name val="Arial"/>
      <family val="2"/>
    </font>
    <font>
      <b/>
      <sz val="10"/>
      <name val="Arial"/>
      <family val="2"/>
    </font>
    <font>
      <sz val="12"/>
      <name val="Arial"/>
      <family val="2"/>
    </font>
    <font>
      <sz val="7.5"/>
      <color indexed="23"/>
      <name val="Arial"/>
      <family val="2"/>
    </font>
    <font>
      <b/>
      <sz val="8.5"/>
      <color indexed="12"/>
      <name val="Arial"/>
      <family val="2"/>
    </font>
    <font>
      <b/>
      <sz val="8.5"/>
      <color indexed="8"/>
      <name val="Arial"/>
      <family val="2"/>
    </font>
    <font>
      <b/>
      <sz val="8.5"/>
      <color indexed="60"/>
      <name val="Arial"/>
      <family val="2"/>
    </font>
    <font>
      <sz val="8.5"/>
      <color indexed="60"/>
      <name val="Arial"/>
      <family val="2"/>
    </font>
    <font>
      <b/>
      <sz val="12"/>
      <color indexed="12"/>
      <name val="Arial"/>
      <family val="2"/>
    </font>
    <font>
      <b/>
      <sz val="8"/>
      <color indexed="60"/>
      <name val="Arial"/>
      <family val="2"/>
    </font>
    <font>
      <b/>
      <sz val="8"/>
      <color indexed="12"/>
      <name val="Arial"/>
      <family val="2"/>
    </font>
    <font>
      <b/>
      <sz val="8"/>
      <color indexed="8"/>
      <name val="Arial"/>
      <family val="2"/>
    </font>
    <font>
      <sz val="8"/>
      <color indexed="60"/>
      <name val="Arial"/>
      <family val="2"/>
    </font>
    <font>
      <sz val="8"/>
      <color indexed="23"/>
      <name val="Arial"/>
      <family val="2"/>
    </font>
    <font>
      <b/>
      <sz val="8"/>
      <color indexed="19"/>
      <name val="Arial"/>
      <family val="2"/>
    </font>
    <font>
      <b/>
      <sz val="8"/>
      <color indexed="18"/>
      <name val="Arial"/>
      <family val="2"/>
    </font>
    <font>
      <b/>
      <sz val="8"/>
      <color indexed="23"/>
      <name val="Arial"/>
      <family val="2"/>
    </font>
    <font>
      <sz val="8.5"/>
      <color indexed="8"/>
      <name val="Arial"/>
      <family val="2"/>
    </font>
    <font>
      <b/>
      <sz val="10"/>
      <color indexed="8"/>
      <name val="Arial"/>
      <family val="2"/>
    </font>
    <font>
      <b/>
      <sz val="8.5"/>
      <color indexed="18"/>
      <name val="Arial"/>
      <family val="2"/>
    </font>
    <font>
      <sz val="8.5"/>
      <name val="Arial"/>
      <family val="2"/>
    </font>
    <font>
      <sz val="8"/>
      <color indexed="8"/>
      <name val="Arial"/>
      <family val="2"/>
    </font>
    <font>
      <sz val="8"/>
      <color indexed="18"/>
      <name val="Arial"/>
      <family val="2"/>
    </font>
    <font>
      <sz val="10"/>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s>
  <borders count="105">
    <border>
      <left/>
      <right/>
      <top/>
      <bottom/>
      <diagonal/>
    </border>
    <border>
      <left style="thin">
        <color indexed="22"/>
      </left>
      <right/>
      <top style="thin">
        <color indexed="22"/>
      </top>
      <bottom/>
      <diagonal/>
    </border>
    <border>
      <left/>
      <right/>
      <top style="thin">
        <color indexed="22"/>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64"/>
      </bottom>
      <diagonal/>
    </border>
    <border>
      <left/>
      <right/>
      <top style="thin">
        <color indexed="22"/>
      </top>
      <bottom style="thin">
        <color indexed="64"/>
      </bottom>
      <diagonal/>
    </border>
    <border>
      <left style="thin">
        <color indexed="22"/>
      </left>
      <right style="thin">
        <color indexed="22"/>
      </right>
      <top/>
      <bottom style="thin">
        <color indexed="64"/>
      </bottom>
      <diagonal/>
    </border>
    <border>
      <left/>
      <right/>
      <top/>
      <bottom style="thin">
        <color indexed="64"/>
      </bottom>
      <diagonal/>
    </border>
    <border>
      <left/>
      <right/>
      <top style="thin">
        <color indexed="22"/>
      </top>
      <bottom style="thin">
        <color indexed="8"/>
      </bottom>
      <diagonal/>
    </border>
    <border>
      <left/>
      <right/>
      <top/>
      <bottom style="thin">
        <color indexed="22"/>
      </bottom>
      <diagonal/>
    </border>
    <border>
      <left style="mediumDashed">
        <color indexed="12"/>
      </left>
      <right style="thin">
        <color indexed="8"/>
      </right>
      <top style="mediumDashed">
        <color indexed="12"/>
      </top>
      <bottom style="thin">
        <color indexed="22"/>
      </bottom>
      <diagonal/>
    </border>
    <border>
      <left/>
      <right/>
      <top style="mediumDashed">
        <color indexed="12"/>
      </top>
      <bottom/>
      <diagonal/>
    </border>
    <border>
      <left style="thin">
        <color indexed="8"/>
      </left>
      <right style="thin">
        <color indexed="22"/>
      </right>
      <top style="mediumDashed">
        <color indexed="12"/>
      </top>
      <bottom/>
      <diagonal/>
    </border>
    <border>
      <left style="thin">
        <color indexed="22"/>
      </left>
      <right style="thin">
        <color indexed="22"/>
      </right>
      <top style="mediumDashed">
        <color indexed="12"/>
      </top>
      <bottom/>
      <diagonal/>
    </border>
    <border>
      <left style="thin">
        <color indexed="22"/>
      </left>
      <right style="thin">
        <color indexed="8"/>
      </right>
      <top style="mediumDashed">
        <color indexed="12"/>
      </top>
      <bottom/>
      <diagonal/>
    </border>
    <border>
      <left style="thin">
        <color indexed="22"/>
      </left>
      <right/>
      <top style="mediumDashed">
        <color indexed="12"/>
      </top>
      <bottom/>
      <diagonal/>
    </border>
    <border>
      <left style="thin">
        <color indexed="8"/>
      </left>
      <right style="thin">
        <color indexed="8"/>
      </right>
      <top style="mediumDashed">
        <color indexed="12"/>
      </top>
      <bottom/>
      <diagonal/>
    </border>
    <border>
      <left/>
      <right style="medium">
        <color indexed="8"/>
      </right>
      <top style="mediumDashed">
        <color indexed="12"/>
      </top>
      <bottom/>
      <diagonal/>
    </border>
    <border>
      <left style="medium">
        <color indexed="8"/>
      </left>
      <right style="mediumDashed">
        <color indexed="12"/>
      </right>
      <top style="mediumDashed">
        <color indexed="1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mediumDashed">
        <color indexed="12"/>
      </left>
      <right style="thin">
        <color indexed="8"/>
      </right>
      <top style="thin">
        <color indexed="22"/>
      </top>
      <bottom style="thin">
        <color indexed="22"/>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top style="thin">
        <color indexed="22"/>
      </top>
      <bottom style="thin">
        <color indexed="22"/>
      </bottom>
      <diagonal/>
    </border>
    <border>
      <left style="thin">
        <color indexed="8"/>
      </left>
      <right style="thin">
        <color indexed="8"/>
      </right>
      <top style="thin">
        <color indexed="22"/>
      </top>
      <bottom style="thin">
        <color indexed="22"/>
      </bottom>
      <diagonal/>
    </border>
    <border>
      <left/>
      <right style="medium">
        <color indexed="8"/>
      </right>
      <top style="thin">
        <color indexed="22"/>
      </top>
      <bottom style="thin">
        <color indexed="22"/>
      </bottom>
      <diagonal/>
    </border>
    <border>
      <left style="medium">
        <color indexed="8"/>
      </left>
      <right style="mediumDashed">
        <color indexed="12"/>
      </right>
      <top style="thin">
        <color indexed="22"/>
      </top>
      <bottom style="thin">
        <color indexed="22"/>
      </bottom>
      <diagonal/>
    </border>
    <border>
      <left style="thin">
        <color indexed="22"/>
      </left>
      <right/>
      <top/>
      <bottom/>
      <diagonal/>
    </border>
    <border>
      <left style="mediumDashed">
        <color indexed="12"/>
      </left>
      <right style="thin">
        <color indexed="8"/>
      </right>
      <top style="thin">
        <color indexed="22"/>
      </top>
      <bottom/>
      <diagonal/>
    </border>
    <border>
      <left style="thin">
        <color indexed="8"/>
      </left>
      <right style="thin">
        <color indexed="22"/>
      </right>
      <top style="thin">
        <color indexed="22"/>
      </top>
      <bottom/>
      <diagonal/>
    </border>
    <border>
      <left style="thin">
        <color indexed="22"/>
      </left>
      <right style="thin">
        <color indexed="8"/>
      </right>
      <top style="thin">
        <color indexed="22"/>
      </top>
      <bottom/>
      <diagonal/>
    </border>
    <border>
      <left style="thin">
        <color indexed="8"/>
      </left>
      <right/>
      <top style="thin">
        <color indexed="22"/>
      </top>
      <bottom/>
      <diagonal/>
    </border>
    <border>
      <left style="thin">
        <color indexed="8"/>
      </left>
      <right style="thin">
        <color indexed="8"/>
      </right>
      <top style="thin">
        <color indexed="22"/>
      </top>
      <bottom/>
      <diagonal/>
    </border>
    <border>
      <left/>
      <right style="medium">
        <color indexed="8"/>
      </right>
      <top style="thin">
        <color indexed="22"/>
      </top>
      <bottom/>
      <diagonal/>
    </border>
    <border>
      <left style="medium">
        <color indexed="8"/>
      </left>
      <right style="mediumDashed">
        <color indexed="12"/>
      </right>
      <top style="thin">
        <color indexed="22"/>
      </top>
      <bottom/>
      <diagonal/>
    </border>
    <border>
      <left style="mediumDashed">
        <color indexed="12"/>
      </left>
      <right style="thin">
        <color indexed="8"/>
      </right>
      <top/>
      <bottom style="thin">
        <color indexed="22"/>
      </bottom>
      <diagonal/>
    </border>
    <border>
      <left style="thin">
        <color indexed="22"/>
      </left>
      <right/>
      <top/>
      <bottom style="thin">
        <color indexed="22"/>
      </bottom>
      <diagonal/>
    </border>
    <border>
      <left style="mediumDashed">
        <color indexed="12"/>
      </left>
      <right/>
      <top style="thin">
        <color indexed="22"/>
      </top>
      <bottom style="mediumDashed">
        <color indexed="12"/>
      </bottom>
      <diagonal/>
    </border>
    <border>
      <left/>
      <right/>
      <top style="thin">
        <color indexed="22"/>
      </top>
      <bottom style="mediumDashed">
        <color indexed="12"/>
      </bottom>
      <diagonal/>
    </border>
    <border>
      <left/>
      <right style="mediumDashed">
        <color indexed="12"/>
      </right>
      <top style="thin">
        <color indexed="22"/>
      </top>
      <bottom style="mediumDashed">
        <color indexed="12"/>
      </bottom>
      <diagonal/>
    </border>
    <border>
      <left style="mediumDashed">
        <color indexed="12"/>
      </left>
      <right style="thin">
        <color indexed="22"/>
      </right>
      <top style="mediumDashed">
        <color indexed="12"/>
      </top>
      <bottom/>
      <diagonal/>
    </border>
    <border>
      <left style="mediumDashed">
        <color indexed="12"/>
      </left>
      <right style="thin">
        <color indexed="22"/>
      </right>
      <top style="thin">
        <color indexed="22"/>
      </top>
      <bottom style="thin">
        <color indexed="22"/>
      </bottom>
      <diagonal/>
    </border>
    <border>
      <left style="mediumDashed">
        <color indexed="12"/>
      </left>
      <right style="thin">
        <color indexed="22"/>
      </right>
      <top style="thin">
        <color indexed="22"/>
      </top>
      <bottom/>
      <diagonal/>
    </border>
    <border>
      <left style="thin">
        <color indexed="22"/>
      </left>
      <right/>
      <top style="thin">
        <color indexed="22"/>
      </top>
      <bottom style="thin">
        <color indexed="64"/>
      </bottom>
      <diagonal/>
    </border>
    <border>
      <left style="mediumDashed">
        <color indexed="12"/>
      </left>
      <right style="thin">
        <color indexed="22"/>
      </right>
      <top style="thin">
        <color indexed="22"/>
      </top>
      <bottom style="thin">
        <color indexed="64"/>
      </bottom>
      <diagonal/>
    </border>
    <border>
      <left style="thin">
        <color indexed="8"/>
      </left>
      <right style="thin">
        <color indexed="22"/>
      </right>
      <top style="thin">
        <color indexed="22"/>
      </top>
      <bottom style="thin">
        <color indexed="64"/>
      </bottom>
      <diagonal/>
    </border>
    <border>
      <left style="thin">
        <color indexed="8"/>
      </left>
      <right/>
      <top style="thin">
        <color indexed="22"/>
      </top>
      <bottom style="thin">
        <color indexed="64"/>
      </bottom>
      <diagonal/>
    </border>
    <border>
      <left style="thin">
        <color indexed="8"/>
      </left>
      <right style="thin">
        <color indexed="8"/>
      </right>
      <top style="thin">
        <color indexed="22"/>
      </top>
      <bottom style="thin">
        <color indexed="64"/>
      </bottom>
      <diagonal/>
    </border>
    <border>
      <left style="thin">
        <color indexed="22"/>
      </left>
      <right style="thin">
        <color indexed="8"/>
      </right>
      <top style="thin">
        <color indexed="22"/>
      </top>
      <bottom style="thin">
        <color indexed="64"/>
      </bottom>
      <diagonal/>
    </border>
    <border>
      <left/>
      <right style="medium">
        <color indexed="8"/>
      </right>
      <top style="thin">
        <color indexed="22"/>
      </top>
      <bottom style="thin">
        <color indexed="64"/>
      </bottom>
      <diagonal/>
    </border>
    <border>
      <left style="medium">
        <color indexed="8"/>
      </left>
      <right style="mediumDashed">
        <color indexed="12"/>
      </right>
      <top style="thin">
        <color indexed="22"/>
      </top>
      <bottom style="thin">
        <color indexed="64"/>
      </bottom>
      <diagonal/>
    </border>
    <border>
      <left style="thin">
        <color indexed="22"/>
      </left>
      <right/>
      <top style="thin">
        <color indexed="22"/>
      </top>
      <bottom style="thin">
        <color indexed="8"/>
      </bottom>
      <diagonal/>
    </border>
    <border>
      <left style="mediumDashed">
        <color indexed="12"/>
      </left>
      <right style="thin">
        <color indexed="22"/>
      </right>
      <top style="thin">
        <color indexed="22"/>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top style="thin">
        <color indexed="22"/>
      </top>
      <bottom style="thin">
        <color indexed="8"/>
      </bottom>
      <diagonal/>
    </border>
    <border>
      <left style="thin">
        <color indexed="8"/>
      </left>
      <right style="thin">
        <color indexed="8"/>
      </right>
      <top style="thin">
        <color indexed="22"/>
      </top>
      <bottom style="thin">
        <color indexed="8"/>
      </bottom>
      <diagonal/>
    </border>
    <border>
      <left/>
      <right style="medium">
        <color indexed="8"/>
      </right>
      <top style="thin">
        <color indexed="22"/>
      </top>
      <bottom style="thin">
        <color indexed="8"/>
      </bottom>
      <diagonal/>
    </border>
    <border>
      <left style="medium">
        <color indexed="8"/>
      </left>
      <right style="mediumDashed">
        <color indexed="12"/>
      </right>
      <top style="thin">
        <color indexed="22"/>
      </top>
      <bottom style="thin">
        <color indexed="8"/>
      </bottom>
      <diagonal/>
    </border>
    <border>
      <left style="mediumDashed">
        <color indexed="12"/>
      </left>
      <right style="thin">
        <color indexed="22"/>
      </right>
      <top/>
      <bottom style="thin">
        <color indexed="22"/>
      </bottom>
      <diagonal/>
    </border>
    <border>
      <left style="thin">
        <color indexed="8"/>
      </left>
      <right style="thin">
        <color indexed="22"/>
      </right>
      <top/>
      <bottom style="thin">
        <color indexed="22"/>
      </bottom>
      <diagonal/>
    </border>
    <border>
      <left style="thin">
        <color indexed="22"/>
      </left>
      <right style="thin">
        <color indexed="8"/>
      </right>
      <top/>
      <bottom style="thin">
        <color indexed="22"/>
      </bottom>
      <diagonal/>
    </border>
    <border>
      <left style="thin">
        <color indexed="8"/>
      </left>
      <right/>
      <top/>
      <bottom style="thin">
        <color indexed="22"/>
      </bottom>
      <diagonal/>
    </border>
    <border>
      <left style="thin">
        <color indexed="8"/>
      </left>
      <right style="thin">
        <color indexed="8"/>
      </right>
      <top/>
      <bottom style="thin">
        <color indexed="22"/>
      </bottom>
      <diagonal/>
    </border>
    <border>
      <left/>
      <right style="medium">
        <color indexed="8"/>
      </right>
      <top/>
      <bottom style="thin">
        <color indexed="22"/>
      </bottom>
      <diagonal/>
    </border>
    <border>
      <left style="medium">
        <color indexed="8"/>
      </left>
      <right style="mediumDashed">
        <color indexed="12"/>
      </right>
      <top/>
      <bottom style="thin">
        <color indexed="22"/>
      </bottom>
      <diagonal/>
    </border>
    <border>
      <left style="mediumDashed">
        <color indexed="12"/>
      </left>
      <right style="thin">
        <color indexed="22"/>
      </right>
      <top style="thin">
        <color indexed="22"/>
      </top>
      <bottom style="mediumDashed">
        <color indexed="12"/>
      </bottom>
      <diagonal/>
    </border>
    <border>
      <left style="thin">
        <color indexed="8"/>
      </left>
      <right style="thin">
        <color indexed="22"/>
      </right>
      <top style="thin">
        <color indexed="22"/>
      </top>
      <bottom style="mediumDashed">
        <color indexed="12"/>
      </bottom>
      <diagonal/>
    </border>
    <border>
      <left style="thin">
        <color indexed="22"/>
      </left>
      <right/>
      <top style="thin">
        <color indexed="22"/>
      </top>
      <bottom style="mediumDashed">
        <color indexed="12"/>
      </bottom>
      <diagonal/>
    </border>
    <border>
      <left style="thin">
        <color indexed="22"/>
      </left>
      <right style="thin">
        <color indexed="8"/>
      </right>
      <top style="thin">
        <color indexed="22"/>
      </top>
      <bottom style="mediumDashed">
        <color indexed="12"/>
      </bottom>
      <diagonal/>
    </border>
    <border>
      <left style="thin">
        <color indexed="8"/>
      </left>
      <right/>
      <top style="thin">
        <color indexed="22"/>
      </top>
      <bottom style="mediumDashed">
        <color indexed="12"/>
      </bottom>
      <diagonal/>
    </border>
    <border>
      <left style="thin">
        <color indexed="8"/>
      </left>
      <right style="thin">
        <color indexed="8"/>
      </right>
      <top style="thin">
        <color indexed="22"/>
      </top>
      <bottom style="mediumDashed">
        <color indexed="12"/>
      </bottom>
      <diagonal/>
    </border>
    <border>
      <left/>
      <right style="medium">
        <color indexed="8"/>
      </right>
      <top style="thin">
        <color indexed="22"/>
      </top>
      <bottom style="mediumDashed">
        <color indexed="12"/>
      </bottom>
      <diagonal/>
    </border>
    <border>
      <left style="medium">
        <color indexed="8"/>
      </left>
      <right style="mediumDashed">
        <color indexed="12"/>
      </right>
      <top style="thin">
        <color indexed="22"/>
      </top>
      <bottom style="mediumDashed">
        <color indexed="12"/>
      </bottom>
      <diagonal/>
    </border>
    <border>
      <left style="medium">
        <color indexed="23"/>
      </left>
      <right/>
      <top style="medium">
        <color indexed="23"/>
      </top>
      <bottom/>
      <diagonal/>
    </border>
    <border>
      <left style="thin">
        <color indexed="22"/>
      </left>
      <right/>
      <top style="medium">
        <color indexed="23"/>
      </top>
      <bottom/>
      <diagonal/>
    </border>
    <border>
      <left style="thin">
        <color indexed="8"/>
      </left>
      <right style="thin">
        <color indexed="22"/>
      </right>
      <top style="medium">
        <color indexed="23"/>
      </top>
      <bottom/>
      <diagonal/>
    </border>
    <border>
      <left style="thin">
        <color indexed="22"/>
      </left>
      <right style="thin">
        <color indexed="8"/>
      </right>
      <top style="medium">
        <color indexed="23"/>
      </top>
      <bottom/>
      <diagonal/>
    </border>
    <border>
      <left style="thin">
        <color indexed="8"/>
      </left>
      <right/>
      <top style="medium">
        <color indexed="23"/>
      </top>
      <bottom/>
      <diagonal/>
    </border>
    <border>
      <left style="thin">
        <color indexed="8"/>
      </left>
      <right style="thin">
        <color indexed="8"/>
      </right>
      <top style="medium">
        <color indexed="23"/>
      </top>
      <bottom/>
      <diagonal/>
    </border>
    <border>
      <left/>
      <right style="thin">
        <color indexed="22"/>
      </right>
      <top style="medium">
        <color indexed="23"/>
      </top>
      <bottom/>
      <diagonal/>
    </border>
    <border>
      <left style="thin">
        <color indexed="22"/>
      </left>
      <right style="medium">
        <color indexed="23"/>
      </right>
      <top style="medium">
        <color indexed="23"/>
      </top>
      <bottom/>
      <diagonal/>
    </border>
    <border>
      <left style="medium">
        <color indexed="23"/>
      </left>
      <right/>
      <top style="thin">
        <color indexed="22"/>
      </top>
      <bottom style="thin">
        <color indexed="22"/>
      </bottom>
      <diagonal/>
    </border>
    <border>
      <left style="thin">
        <color indexed="22"/>
      </left>
      <right style="medium">
        <color indexed="23"/>
      </right>
      <top style="thin">
        <color indexed="22"/>
      </top>
      <bottom style="thin">
        <color indexed="22"/>
      </bottom>
      <diagonal/>
    </border>
    <border>
      <left style="medium">
        <color indexed="23"/>
      </left>
      <right/>
      <top style="thin">
        <color indexed="22"/>
      </top>
      <bottom/>
      <diagonal/>
    </border>
    <border>
      <left style="thin">
        <color indexed="22"/>
      </left>
      <right style="medium">
        <color indexed="23"/>
      </right>
      <top style="thin">
        <color indexed="22"/>
      </top>
      <bottom/>
      <diagonal/>
    </border>
    <border>
      <left style="thin">
        <color indexed="8"/>
      </left>
      <right style="thin">
        <color indexed="8"/>
      </right>
      <top style="thin">
        <color indexed="55"/>
      </top>
      <bottom style="thin">
        <color indexed="22"/>
      </bottom>
      <diagonal/>
    </border>
    <border>
      <left style="medium">
        <color indexed="23"/>
      </left>
      <right/>
      <top style="thin">
        <color indexed="22"/>
      </top>
      <bottom style="thin">
        <color indexed="64"/>
      </bottom>
      <diagonal/>
    </border>
    <border>
      <left style="thin">
        <color indexed="22"/>
      </left>
      <right style="medium">
        <color indexed="23"/>
      </right>
      <top style="thin">
        <color indexed="22"/>
      </top>
      <bottom style="thin">
        <color indexed="64"/>
      </bottom>
      <diagonal/>
    </border>
    <border>
      <left style="medium">
        <color indexed="23"/>
      </left>
      <right/>
      <top/>
      <bottom style="thin">
        <color indexed="22"/>
      </bottom>
      <diagonal/>
    </border>
    <border>
      <left style="thin">
        <color indexed="22"/>
      </left>
      <right style="medium">
        <color indexed="23"/>
      </right>
      <top/>
      <bottom style="thin">
        <color indexed="22"/>
      </bottom>
      <diagonal/>
    </border>
    <border>
      <left style="thin">
        <color indexed="64"/>
      </left>
      <right/>
      <top style="thin">
        <color indexed="64"/>
      </top>
      <bottom/>
      <diagonal/>
    </border>
    <border>
      <left style="thin">
        <color indexed="22"/>
      </left>
      <right/>
      <top style="thin">
        <color indexed="64"/>
      </top>
      <bottom/>
      <diagonal/>
    </border>
    <border>
      <left style="thin">
        <color indexed="22"/>
      </left>
      <right style="thin">
        <color indexed="64"/>
      </right>
      <top style="thin">
        <color indexed="64"/>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diagonal/>
    </border>
    <border>
      <left style="thin">
        <color indexed="22"/>
      </left>
      <right style="thin">
        <color indexed="64"/>
      </right>
      <top style="thin">
        <color indexed="22"/>
      </top>
      <bottom/>
      <diagonal/>
    </border>
    <border>
      <left style="thin">
        <color indexed="22"/>
      </left>
      <right style="thin">
        <color indexed="22"/>
      </right>
      <top style="thin">
        <color indexed="64"/>
      </top>
      <bottom style="thin">
        <color indexed="22"/>
      </bottom>
      <diagonal/>
    </border>
    <border>
      <left/>
      <right/>
      <top style="thin">
        <color indexed="64"/>
      </top>
      <bottom style="thin">
        <color indexed="22"/>
      </bottom>
      <diagonal/>
    </border>
    <border>
      <left/>
      <right style="thin">
        <color indexed="22"/>
      </right>
      <top style="thin">
        <color indexed="22"/>
      </top>
      <bottom style="mediumDashed">
        <color indexed="12"/>
      </bottom>
      <diagonal/>
    </border>
  </borders>
  <cellStyleXfs count="4">
    <xf numFmtId="0" fontId="0" fillId="0" borderId="0"/>
    <xf numFmtId="9" fontId="7" fillId="0" borderId="0" applyFont="0" applyFill="0" applyBorder="0" applyAlignment="0" applyProtection="0"/>
    <xf numFmtId="0" fontId="7" fillId="0" borderId="0"/>
    <xf numFmtId="0" fontId="30" fillId="0" borderId="0"/>
  </cellStyleXfs>
  <cellXfs count="635">
    <xf numFmtId="0" fontId="0" fillId="0" borderId="0" xfId="0"/>
    <xf numFmtId="10" fontId="0" fillId="2" borderId="0" xfId="1" applyNumberFormat="1" applyFont="1" applyFill="1" applyAlignment="1">
      <alignment vertical="top"/>
    </xf>
    <xf numFmtId="10" fontId="0" fillId="3" borderId="0" xfId="1" applyNumberFormat="1" applyFont="1" applyFill="1" applyAlignment="1">
      <alignment vertical="top"/>
    </xf>
    <xf numFmtId="166" fontId="0" fillId="3" borderId="0" xfId="1" applyNumberFormat="1" applyFont="1" applyFill="1" applyAlignment="1">
      <alignment vertical="top"/>
    </xf>
    <xf numFmtId="166" fontId="0" fillId="2" borderId="0" xfId="1" applyNumberFormat="1" applyFont="1" applyFill="1" applyAlignment="1">
      <alignment vertical="top"/>
    </xf>
    <xf numFmtId="10" fontId="2" fillId="2" borderId="0" xfId="1" applyNumberFormat="1" applyFont="1" applyFill="1" applyBorder="1" applyAlignment="1">
      <alignment horizontal="right" vertical="center"/>
    </xf>
    <xf numFmtId="166" fontId="0" fillId="3" borderId="0" xfId="1" applyNumberFormat="1" applyFont="1" applyFill="1"/>
    <xf numFmtId="2" fontId="0" fillId="3" borderId="0" xfId="1" applyNumberFormat="1" applyFont="1" applyFill="1"/>
    <xf numFmtId="9" fontId="0" fillId="3" borderId="0" xfId="1" applyNumberFormat="1" applyFont="1" applyFill="1"/>
    <xf numFmtId="0" fontId="7" fillId="3" borderId="0" xfId="2" applyFill="1"/>
    <xf numFmtId="0" fontId="8" fillId="3" borderId="0" xfId="2" applyFont="1" applyFill="1" applyAlignment="1">
      <alignment horizontal="right"/>
    </xf>
    <xf numFmtId="0" fontId="1" fillId="3" borderId="0" xfId="2" applyFont="1" applyFill="1" applyAlignment="1">
      <alignment horizontal="right"/>
    </xf>
    <xf numFmtId="0" fontId="1" fillId="3" borderId="0" xfId="2" applyFont="1" applyFill="1"/>
    <xf numFmtId="0" fontId="1" fillId="3" borderId="0" xfId="2" applyFont="1" applyFill="1" applyAlignment="1">
      <alignment horizontal="left"/>
    </xf>
    <xf numFmtId="0" fontId="2" fillId="2" borderId="0" xfId="2" applyFont="1" applyFill="1"/>
    <xf numFmtId="0" fontId="1" fillId="2" borderId="0" xfId="2" applyFont="1" applyFill="1" applyBorder="1" applyAlignment="1">
      <alignment horizontal="left" vertical="center" indent="2"/>
    </xf>
    <xf numFmtId="0" fontId="7" fillId="2" borderId="0" xfId="2" applyFill="1"/>
    <xf numFmtId="0" fontId="8" fillId="2" borderId="0" xfId="2" applyFont="1" applyFill="1" applyAlignment="1">
      <alignment horizontal="right"/>
    </xf>
    <xf numFmtId="0" fontId="7" fillId="0" borderId="0" xfId="2"/>
    <xf numFmtId="0" fontId="7" fillId="2" borderId="0" xfId="2" applyFill="1" applyBorder="1"/>
    <xf numFmtId="0" fontId="7" fillId="2" borderId="0" xfId="2" applyFill="1" applyAlignment="1">
      <alignment vertical="center" wrapText="1"/>
    </xf>
    <xf numFmtId="0" fontId="4" fillId="2" borderId="0" xfId="2" applyFont="1" applyFill="1" applyAlignment="1">
      <alignment vertical="center" wrapText="1"/>
    </xf>
    <xf numFmtId="0" fontId="8" fillId="2" borderId="0" xfId="2" applyFont="1" applyFill="1" applyAlignment="1">
      <alignment vertical="center"/>
    </xf>
    <xf numFmtId="0" fontId="7" fillId="2" borderId="0" xfId="2" applyFont="1" applyFill="1" applyAlignment="1">
      <alignment vertical="center"/>
    </xf>
    <xf numFmtId="0" fontId="5" fillId="2" borderId="0" xfId="2" applyFont="1" applyFill="1" applyBorder="1" applyAlignment="1">
      <alignment horizontal="center" vertical="center" wrapText="1"/>
    </xf>
    <xf numFmtId="0" fontId="10" fillId="2" borderId="0" xfId="2" applyFont="1" applyFill="1" applyBorder="1" applyAlignment="1">
      <alignment horizontal="center" vertical="top" wrapText="1"/>
    </xf>
    <xf numFmtId="0" fontId="20" fillId="2" borderId="0" xfId="2" applyFont="1" applyFill="1" applyBorder="1" applyAlignment="1">
      <alignment horizontal="center" vertical="center" wrapText="1"/>
    </xf>
    <xf numFmtId="1" fontId="10" fillId="2" borderId="0" xfId="2" applyNumberFormat="1" applyFont="1" applyFill="1" applyBorder="1" applyAlignment="1">
      <alignment horizontal="center" vertical="top" wrapText="1"/>
    </xf>
    <xf numFmtId="1" fontId="20" fillId="2" borderId="0" xfId="2" applyNumberFormat="1" applyFont="1" applyFill="1" applyBorder="1" applyAlignment="1">
      <alignment horizontal="center" vertical="center" wrapText="1"/>
    </xf>
    <xf numFmtId="1" fontId="11" fillId="4" borderId="44" xfId="2" applyNumberFormat="1" applyFont="1" applyFill="1" applyBorder="1" applyAlignment="1">
      <alignment horizontal="center" textRotation="90" wrapText="1"/>
    </xf>
    <xf numFmtId="1" fontId="12" fillId="4" borderId="13" xfId="2" applyNumberFormat="1" applyFont="1" applyFill="1" applyBorder="1" applyAlignment="1">
      <alignment horizontal="center" textRotation="90" wrapText="1"/>
    </xf>
    <xf numFmtId="1" fontId="13" fillId="4" borderId="14" xfId="2" applyNumberFormat="1" applyFont="1" applyFill="1" applyBorder="1" applyAlignment="1">
      <alignment horizontal="center" textRotation="90" wrapText="1"/>
    </xf>
    <xf numFmtId="1" fontId="14" fillId="4" borderId="15" xfId="2" applyNumberFormat="1" applyFont="1" applyFill="1" applyBorder="1" applyAlignment="1">
      <alignment horizontal="center" textRotation="90" wrapText="1"/>
    </xf>
    <xf numFmtId="1" fontId="14" fillId="4" borderId="16" xfId="2" applyNumberFormat="1" applyFont="1" applyFill="1" applyBorder="1" applyAlignment="1">
      <alignment horizontal="center" textRotation="90" wrapText="1"/>
    </xf>
    <xf numFmtId="1" fontId="14" fillId="4" borderId="17" xfId="2" applyNumberFormat="1" applyFont="1" applyFill="1" applyBorder="1" applyAlignment="1">
      <alignment horizontal="center" textRotation="90" wrapText="1"/>
    </xf>
    <xf numFmtId="1" fontId="13" fillId="4" borderId="18" xfId="2" applyNumberFormat="1" applyFont="1" applyFill="1" applyBorder="1" applyAlignment="1">
      <alignment horizontal="center" textRotation="90" wrapText="1"/>
    </xf>
    <xf numFmtId="1" fontId="13" fillId="4" borderId="19" xfId="2" applyNumberFormat="1" applyFont="1" applyFill="1" applyBorder="1" applyAlignment="1">
      <alignment horizontal="center" textRotation="90" wrapText="1"/>
    </xf>
    <xf numFmtId="1" fontId="12" fillId="4" borderId="20" xfId="2" applyNumberFormat="1" applyFont="1" applyFill="1" applyBorder="1" applyAlignment="1">
      <alignment horizontal="center" textRotation="90" wrapText="1"/>
    </xf>
    <xf numFmtId="1" fontId="11" fillId="4" borderId="21" xfId="2" applyNumberFormat="1" applyFont="1" applyFill="1" applyBorder="1" applyAlignment="1">
      <alignment horizontal="center" textRotation="90" wrapText="1"/>
    </xf>
    <xf numFmtId="1" fontId="11" fillId="4" borderId="22" xfId="2" applyNumberFormat="1" applyFont="1" applyFill="1" applyBorder="1" applyAlignment="1">
      <alignment horizontal="center" textRotation="90" wrapText="1"/>
    </xf>
    <xf numFmtId="1" fontId="15" fillId="4" borderId="4" xfId="2" applyNumberFormat="1" applyFont="1" applyFill="1" applyBorder="1" applyAlignment="1">
      <alignment horizontal="center" textRotation="90" wrapText="1"/>
    </xf>
    <xf numFmtId="1" fontId="5" fillId="2" borderId="0" xfId="2" applyNumberFormat="1" applyFont="1" applyFill="1" applyBorder="1" applyAlignment="1">
      <alignment horizontal="center" vertical="center"/>
    </xf>
    <xf numFmtId="1" fontId="15" fillId="4" borderId="22" xfId="2" applyNumberFormat="1" applyFont="1" applyFill="1" applyBorder="1" applyAlignment="1">
      <alignment horizontal="center" textRotation="90" wrapText="1"/>
    </xf>
    <xf numFmtId="164" fontId="5" fillId="4" borderId="23" xfId="2" applyNumberFormat="1" applyFont="1" applyFill="1" applyBorder="1" applyAlignment="1">
      <alignment horizontal="center" vertical="center"/>
    </xf>
    <xf numFmtId="164" fontId="17" fillId="4" borderId="45" xfId="2" applyNumberFormat="1" applyFont="1" applyFill="1" applyBorder="1" applyAlignment="1">
      <alignment horizontal="right" vertical="center"/>
    </xf>
    <xf numFmtId="164" fontId="18" fillId="4" borderId="3" xfId="2" applyNumberFormat="1" applyFont="1" applyFill="1" applyBorder="1" applyAlignment="1">
      <alignment horizontal="right" vertical="center"/>
    </xf>
    <xf numFmtId="164" fontId="16" fillId="4" borderId="25" xfId="2" applyNumberFormat="1" applyFont="1" applyFill="1" applyBorder="1" applyAlignment="1">
      <alignment horizontal="right" vertical="center"/>
    </xf>
    <xf numFmtId="164" fontId="19" fillId="4" borderId="23" xfId="2" applyNumberFormat="1" applyFont="1" applyFill="1" applyBorder="1" applyAlignment="1">
      <alignment horizontal="right" vertical="center"/>
    </xf>
    <xf numFmtId="164" fontId="19" fillId="4" borderId="26" xfId="2" applyNumberFormat="1" applyFont="1" applyFill="1" applyBorder="1" applyAlignment="1">
      <alignment horizontal="right" vertical="center"/>
    </xf>
    <xf numFmtId="164" fontId="16" fillId="4" borderId="27" xfId="2" applyNumberFormat="1" applyFont="1" applyFill="1" applyBorder="1" applyAlignment="1">
      <alignment horizontal="right" vertical="center"/>
    </xf>
    <xf numFmtId="164" fontId="16" fillId="4" borderId="28" xfId="2" applyNumberFormat="1" applyFont="1" applyFill="1" applyBorder="1" applyAlignment="1">
      <alignment horizontal="right" vertical="center"/>
    </xf>
    <xf numFmtId="164" fontId="16" fillId="4" borderId="29" xfId="2" applyNumberFormat="1" applyFont="1" applyFill="1" applyBorder="1" applyAlignment="1">
      <alignment horizontal="right" vertical="center"/>
    </xf>
    <xf numFmtId="164" fontId="18" fillId="4" borderId="30" xfId="2" applyNumberFormat="1" applyFont="1" applyFill="1" applyBorder="1" applyAlignment="1">
      <alignment horizontal="right" vertical="center"/>
    </xf>
    <xf numFmtId="164" fontId="17" fillId="4" borderId="3" xfId="2" applyNumberFormat="1" applyFont="1" applyFill="1" applyBorder="1" applyAlignment="1">
      <alignment horizontal="right" vertical="center"/>
    </xf>
    <xf numFmtId="164" fontId="17" fillId="4" borderId="23" xfId="2" applyNumberFormat="1" applyFont="1" applyFill="1" applyBorder="1" applyAlignment="1">
      <alignment horizontal="right" vertical="center"/>
    </xf>
    <xf numFmtId="0" fontId="7" fillId="2" borderId="31" xfId="2" applyFill="1" applyBorder="1"/>
    <xf numFmtId="165" fontId="17" fillId="4" borderId="45" xfId="2" applyNumberFormat="1" applyFont="1" applyFill="1" applyBorder="1" applyAlignment="1">
      <alignment horizontal="right" vertical="center"/>
    </xf>
    <xf numFmtId="165" fontId="18" fillId="4" borderId="3" xfId="2" applyNumberFormat="1" applyFont="1" applyFill="1" applyBorder="1" applyAlignment="1">
      <alignment horizontal="right" vertical="center"/>
    </xf>
    <xf numFmtId="165" fontId="16" fillId="4" borderId="25" xfId="2" applyNumberFormat="1" applyFont="1" applyFill="1" applyBorder="1" applyAlignment="1">
      <alignment horizontal="right" vertical="center"/>
    </xf>
    <xf numFmtId="165" fontId="19" fillId="4" borderId="23" xfId="2" applyNumberFormat="1" applyFont="1" applyFill="1" applyBorder="1" applyAlignment="1">
      <alignment horizontal="right" vertical="center"/>
    </xf>
    <xf numFmtId="165" fontId="19" fillId="4" borderId="26" xfId="2" applyNumberFormat="1" applyFont="1" applyFill="1" applyBorder="1" applyAlignment="1">
      <alignment horizontal="right" vertical="center"/>
    </xf>
    <xf numFmtId="165" fontId="16" fillId="4" borderId="27" xfId="2" applyNumberFormat="1" applyFont="1" applyFill="1" applyBorder="1" applyAlignment="1">
      <alignment horizontal="right" vertical="center"/>
    </xf>
    <xf numFmtId="165" fontId="16" fillId="4" borderId="28" xfId="2" applyNumberFormat="1" applyFont="1" applyFill="1" applyBorder="1" applyAlignment="1">
      <alignment horizontal="right" vertical="center"/>
    </xf>
    <xf numFmtId="165" fontId="16" fillId="4" borderId="29" xfId="2" applyNumberFormat="1" applyFont="1" applyFill="1" applyBorder="1" applyAlignment="1">
      <alignment horizontal="right" vertical="center"/>
    </xf>
    <xf numFmtId="165" fontId="18" fillId="4" borderId="30" xfId="2" applyNumberFormat="1" applyFont="1" applyFill="1" applyBorder="1" applyAlignment="1">
      <alignment horizontal="right" vertical="center"/>
    </xf>
    <xf numFmtId="165" fontId="17" fillId="4" borderId="3" xfId="2" applyNumberFormat="1" applyFont="1" applyFill="1" applyBorder="1" applyAlignment="1">
      <alignment horizontal="right" vertical="center"/>
    </xf>
    <xf numFmtId="165" fontId="17" fillId="4" borderId="23" xfId="2" applyNumberFormat="1" applyFont="1" applyFill="1" applyBorder="1" applyAlignment="1">
      <alignment horizontal="right" vertical="center"/>
    </xf>
    <xf numFmtId="1" fontId="17" fillId="4" borderId="4" xfId="2" applyNumberFormat="1" applyFont="1" applyFill="1" applyBorder="1" applyAlignment="1">
      <alignment horizontal="right" vertical="center"/>
    </xf>
    <xf numFmtId="2" fontId="7" fillId="2" borderId="0" xfId="2" applyNumberFormat="1" applyFill="1"/>
    <xf numFmtId="0" fontId="2" fillId="3" borderId="0" xfId="2" applyFont="1" applyFill="1"/>
    <xf numFmtId="164" fontId="5" fillId="2" borderId="23" xfId="2" applyNumberFormat="1" applyFont="1" applyFill="1" applyBorder="1" applyAlignment="1">
      <alignment horizontal="center" vertical="center"/>
    </xf>
    <xf numFmtId="164" fontId="17" fillId="2" borderId="45" xfId="2" applyNumberFormat="1" applyFont="1" applyFill="1" applyBorder="1" applyAlignment="1">
      <alignment horizontal="right" vertical="center"/>
    </xf>
    <xf numFmtId="164" fontId="18" fillId="2" borderId="3" xfId="2" applyNumberFormat="1" applyFont="1" applyFill="1" applyBorder="1" applyAlignment="1">
      <alignment horizontal="right" vertical="center"/>
    </xf>
    <xf numFmtId="164" fontId="16" fillId="2" borderId="25" xfId="2" applyNumberFormat="1" applyFont="1" applyFill="1" applyBorder="1" applyAlignment="1">
      <alignment horizontal="right" vertical="center"/>
    </xf>
    <xf numFmtId="164" fontId="19" fillId="2" borderId="23" xfId="2" applyNumberFormat="1" applyFont="1" applyFill="1" applyBorder="1" applyAlignment="1">
      <alignment horizontal="right" vertical="center"/>
    </xf>
    <xf numFmtId="164" fontId="19" fillId="2" borderId="26" xfId="2" applyNumberFormat="1" applyFont="1" applyFill="1" applyBorder="1" applyAlignment="1">
      <alignment horizontal="right" vertical="center"/>
    </xf>
    <xf numFmtId="164" fontId="16" fillId="2" borderId="27" xfId="2" applyNumberFormat="1" applyFont="1" applyFill="1" applyBorder="1" applyAlignment="1">
      <alignment horizontal="right" vertical="center"/>
    </xf>
    <xf numFmtId="164" fontId="16" fillId="2" borderId="28" xfId="2" applyNumberFormat="1" applyFont="1" applyFill="1" applyBorder="1" applyAlignment="1">
      <alignment horizontal="right" vertical="center"/>
    </xf>
    <xf numFmtId="164" fontId="16" fillId="2" borderId="29" xfId="2" applyNumberFormat="1" applyFont="1" applyFill="1" applyBorder="1" applyAlignment="1">
      <alignment horizontal="right" vertical="center"/>
    </xf>
    <xf numFmtId="164" fontId="18" fillId="2" borderId="30" xfId="2" applyNumberFormat="1" applyFont="1" applyFill="1" applyBorder="1" applyAlignment="1">
      <alignment horizontal="right" vertical="center"/>
    </xf>
    <xf numFmtId="164" fontId="17" fillId="2" borderId="3" xfId="2" applyNumberFormat="1" applyFont="1" applyFill="1" applyBorder="1" applyAlignment="1">
      <alignment horizontal="right" vertical="center"/>
    </xf>
    <xf numFmtId="164" fontId="17" fillId="2" borderId="23" xfId="2" applyNumberFormat="1" applyFont="1" applyFill="1" applyBorder="1" applyAlignment="1">
      <alignment horizontal="right" vertical="center"/>
    </xf>
    <xf numFmtId="0" fontId="5" fillId="2" borderId="23" xfId="2" applyFont="1" applyFill="1" applyBorder="1" applyAlignment="1">
      <alignment horizontal="center" vertical="center"/>
    </xf>
    <xf numFmtId="165" fontId="17" fillId="2" borderId="45" xfId="2" applyNumberFormat="1" applyFont="1" applyFill="1" applyBorder="1" applyAlignment="1">
      <alignment horizontal="right" vertical="center"/>
    </xf>
    <xf numFmtId="165" fontId="16" fillId="2" borderId="25" xfId="2" applyNumberFormat="1" applyFont="1" applyFill="1" applyBorder="1" applyAlignment="1">
      <alignment horizontal="right" vertical="center"/>
    </xf>
    <xf numFmtId="165" fontId="19" fillId="2" borderId="23" xfId="2" applyNumberFormat="1" applyFont="1" applyFill="1" applyBorder="1" applyAlignment="1">
      <alignment horizontal="right" vertical="center"/>
    </xf>
    <xf numFmtId="165" fontId="19" fillId="2" borderId="26" xfId="2" applyNumberFormat="1" applyFont="1" applyFill="1" applyBorder="1" applyAlignment="1">
      <alignment horizontal="right" vertical="center"/>
    </xf>
    <xf numFmtId="165" fontId="16" fillId="2" borderId="27" xfId="2" applyNumberFormat="1" applyFont="1" applyFill="1" applyBorder="1" applyAlignment="1">
      <alignment horizontal="right" vertical="center"/>
    </xf>
    <xf numFmtId="165" fontId="16" fillId="2" borderId="28" xfId="2" applyNumberFormat="1" applyFont="1" applyFill="1" applyBorder="1" applyAlignment="1">
      <alignment horizontal="right" vertical="center"/>
    </xf>
    <xf numFmtId="165" fontId="16" fillId="2" borderId="29" xfId="2" applyNumberFormat="1" applyFont="1" applyFill="1" applyBorder="1" applyAlignment="1">
      <alignment horizontal="right" vertical="center"/>
    </xf>
    <xf numFmtId="165" fontId="18" fillId="2" borderId="30" xfId="2" applyNumberFormat="1" applyFont="1" applyFill="1" applyBorder="1" applyAlignment="1">
      <alignment horizontal="right" vertical="center"/>
    </xf>
    <xf numFmtId="165" fontId="17" fillId="2" borderId="3" xfId="2" applyNumberFormat="1" applyFont="1" applyFill="1" applyBorder="1" applyAlignment="1">
      <alignment horizontal="right" vertical="center"/>
    </xf>
    <xf numFmtId="165" fontId="17" fillId="2" borderId="23" xfId="2" applyNumberFormat="1" applyFont="1" applyFill="1" applyBorder="1" applyAlignment="1">
      <alignment horizontal="right" vertical="center"/>
    </xf>
    <xf numFmtId="1" fontId="17" fillId="2" borderId="4" xfId="2" applyNumberFormat="1" applyFont="1" applyFill="1" applyBorder="1" applyAlignment="1">
      <alignment horizontal="right" vertical="center"/>
    </xf>
    <xf numFmtId="164" fontId="21" fillId="2" borderId="3" xfId="2" applyNumberFormat="1" applyFont="1" applyFill="1" applyBorder="1" applyAlignment="1">
      <alignment horizontal="right" vertical="center"/>
    </xf>
    <xf numFmtId="164" fontId="5" fillId="2" borderId="27" xfId="2" applyNumberFormat="1" applyFont="1" applyFill="1" applyBorder="1" applyAlignment="1">
      <alignment horizontal="right" vertical="center"/>
    </xf>
    <xf numFmtId="164" fontId="2" fillId="2" borderId="23" xfId="2" applyNumberFormat="1" applyFont="1" applyFill="1" applyBorder="1" applyAlignment="1">
      <alignment horizontal="right" vertical="center"/>
    </xf>
    <xf numFmtId="164" fontId="2" fillId="2" borderId="26" xfId="2" applyNumberFormat="1" applyFont="1" applyFill="1" applyBorder="1" applyAlignment="1">
      <alignment horizontal="right" vertical="center"/>
    </xf>
    <xf numFmtId="164" fontId="18" fillId="2" borderId="29" xfId="2" applyNumberFormat="1" applyFont="1" applyFill="1" applyBorder="1" applyAlignment="1">
      <alignment horizontal="right" vertical="center"/>
    </xf>
    <xf numFmtId="164" fontId="21" fillId="2" borderId="30" xfId="2" applyNumberFormat="1" applyFont="1" applyFill="1" applyBorder="1" applyAlignment="1">
      <alignment horizontal="right" vertical="center"/>
    </xf>
    <xf numFmtId="164" fontId="22" fillId="2" borderId="23" xfId="2" applyNumberFormat="1" applyFont="1" applyFill="1" applyBorder="1" applyAlignment="1">
      <alignment horizontal="right" vertical="center"/>
    </xf>
    <xf numFmtId="167" fontId="17" fillId="2" borderId="45" xfId="2" applyNumberFormat="1" applyFont="1" applyFill="1" applyBorder="1" applyAlignment="1">
      <alignment horizontal="right" vertical="center"/>
    </xf>
    <xf numFmtId="167" fontId="18" fillId="2" borderId="3" xfId="2" applyNumberFormat="1" applyFont="1" applyFill="1" applyBorder="1" applyAlignment="1">
      <alignment horizontal="right" vertical="center"/>
    </xf>
    <xf numFmtId="167" fontId="16" fillId="2" borderId="25" xfId="2" applyNumberFormat="1" applyFont="1" applyFill="1" applyBorder="1" applyAlignment="1">
      <alignment horizontal="right" vertical="center"/>
    </xf>
    <xf numFmtId="167" fontId="19" fillId="2" borderId="23" xfId="2" applyNumberFormat="1" applyFont="1" applyFill="1" applyBorder="1" applyAlignment="1">
      <alignment horizontal="right" vertical="center"/>
    </xf>
    <xf numFmtId="167" fontId="19" fillId="2" borderId="26" xfId="2" applyNumberFormat="1" applyFont="1" applyFill="1" applyBorder="1" applyAlignment="1">
      <alignment horizontal="right" vertical="center"/>
    </xf>
    <xf numFmtId="167" fontId="5" fillId="2" borderId="27" xfId="2" applyNumberFormat="1" applyFont="1" applyFill="1" applyBorder="1" applyAlignment="1">
      <alignment horizontal="right" vertical="center"/>
    </xf>
    <xf numFmtId="167" fontId="2" fillId="2" borderId="23" xfId="2" applyNumberFormat="1" applyFont="1" applyFill="1" applyBorder="1" applyAlignment="1">
      <alignment horizontal="right" vertical="center"/>
    </xf>
    <xf numFmtId="167" fontId="16" fillId="2" borderId="28" xfId="2" applyNumberFormat="1" applyFont="1" applyFill="1" applyBorder="1" applyAlignment="1">
      <alignment horizontal="right" vertical="center"/>
    </xf>
    <xf numFmtId="167" fontId="2" fillId="2" borderId="26" xfId="2" applyNumberFormat="1" applyFont="1" applyFill="1" applyBorder="1" applyAlignment="1">
      <alignment horizontal="right" vertical="center"/>
    </xf>
    <xf numFmtId="167" fontId="18" fillId="2" borderId="29" xfId="2" applyNumberFormat="1" applyFont="1" applyFill="1" applyBorder="1" applyAlignment="1">
      <alignment horizontal="right" vertical="center"/>
    </xf>
    <xf numFmtId="167" fontId="21" fillId="2" borderId="30" xfId="2" applyNumberFormat="1" applyFont="1" applyFill="1" applyBorder="1" applyAlignment="1">
      <alignment horizontal="right" vertical="center"/>
    </xf>
    <xf numFmtId="167" fontId="23" fillId="2" borderId="3" xfId="2" applyNumberFormat="1" applyFont="1" applyFill="1" applyBorder="1" applyAlignment="1">
      <alignment horizontal="right" vertical="center"/>
    </xf>
    <xf numFmtId="167" fontId="23" fillId="2" borderId="23" xfId="2" applyNumberFormat="1" applyFont="1" applyFill="1" applyBorder="1" applyAlignment="1">
      <alignment horizontal="right" vertical="center"/>
    </xf>
    <xf numFmtId="167" fontId="22" fillId="2" borderId="4" xfId="2" applyNumberFormat="1" applyFont="1" applyFill="1" applyBorder="1" applyAlignment="1">
      <alignment horizontal="right" vertical="center"/>
    </xf>
    <xf numFmtId="164" fontId="5" fillId="4" borderId="40" xfId="2" applyNumberFormat="1" applyFont="1" applyFill="1" applyBorder="1" applyAlignment="1">
      <alignment horizontal="center" vertical="center"/>
    </xf>
    <xf numFmtId="164" fontId="17" fillId="4" borderId="46" xfId="2" applyNumberFormat="1" applyFont="1" applyFill="1" applyBorder="1" applyAlignment="1">
      <alignment horizontal="right" vertical="center"/>
    </xf>
    <xf numFmtId="164" fontId="18" fillId="4" borderId="2" xfId="2" applyNumberFormat="1" applyFont="1" applyFill="1" applyBorder="1" applyAlignment="1">
      <alignment horizontal="right" vertical="center"/>
    </xf>
    <xf numFmtId="164" fontId="16" fillId="4" borderId="33" xfId="2" applyNumberFormat="1" applyFont="1" applyFill="1" applyBorder="1" applyAlignment="1">
      <alignment horizontal="right" vertical="center"/>
    </xf>
    <xf numFmtId="164" fontId="19" fillId="4" borderId="1" xfId="2" applyNumberFormat="1" applyFont="1" applyFill="1" applyBorder="1" applyAlignment="1">
      <alignment horizontal="right" vertical="center"/>
    </xf>
    <xf numFmtId="164" fontId="19" fillId="4" borderId="34" xfId="2" applyNumberFormat="1" applyFont="1" applyFill="1" applyBorder="1" applyAlignment="1">
      <alignment horizontal="right" vertical="center"/>
    </xf>
    <xf numFmtId="164" fontId="16" fillId="4" borderId="35" xfId="2" applyNumberFormat="1" applyFont="1" applyFill="1" applyBorder="1" applyAlignment="1">
      <alignment horizontal="right" vertical="center"/>
    </xf>
    <xf numFmtId="164" fontId="16" fillId="4" borderId="36" xfId="2" applyNumberFormat="1" applyFont="1" applyFill="1" applyBorder="1" applyAlignment="1">
      <alignment horizontal="right" vertical="center"/>
    </xf>
    <xf numFmtId="164" fontId="16" fillId="4" borderId="37" xfId="2" applyNumberFormat="1" applyFont="1" applyFill="1" applyBorder="1" applyAlignment="1">
      <alignment horizontal="right" vertical="center"/>
    </xf>
    <xf numFmtId="164" fontId="18" fillId="4" borderId="38" xfId="2" applyNumberFormat="1" applyFont="1" applyFill="1" applyBorder="1" applyAlignment="1">
      <alignment horizontal="right" vertical="center"/>
    </xf>
    <xf numFmtId="164" fontId="17" fillId="4" borderId="2" xfId="2" applyNumberFormat="1" applyFont="1" applyFill="1" applyBorder="1" applyAlignment="1">
      <alignment horizontal="right" vertical="center"/>
    </xf>
    <xf numFmtId="164" fontId="17" fillId="4" borderId="1" xfId="2" applyNumberFormat="1" applyFont="1" applyFill="1" applyBorder="1" applyAlignment="1">
      <alignment horizontal="right" vertical="center"/>
    </xf>
    <xf numFmtId="0" fontId="5" fillId="4" borderId="40" xfId="2" applyFont="1" applyFill="1" applyBorder="1" applyAlignment="1">
      <alignment horizontal="center" vertical="center"/>
    </xf>
    <xf numFmtId="165" fontId="17" fillId="4" borderId="46" xfId="2" applyNumberFormat="1" applyFont="1" applyFill="1" applyBorder="1" applyAlignment="1">
      <alignment horizontal="right" vertical="center"/>
    </xf>
    <xf numFmtId="165" fontId="16" fillId="4" borderId="33" xfId="2" applyNumberFormat="1" applyFont="1" applyFill="1" applyBorder="1" applyAlignment="1">
      <alignment horizontal="right" vertical="center"/>
    </xf>
    <xf numFmtId="165" fontId="19" fillId="4" borderId="1" xfId="2" applyNumberFormat="1" applyFont="1" applyFill="1" applyBorder="1" applyAlignment="1">
      <alignment horizontal="right" vertical="center"/>
    </xf>
    <xf numFmtId="165" fontId="19" fillId="4" borderId="34" xfId="2" applyNumberFormat="1" applyFont="1" applyFill="1" applyBorder="1" applyAlignment="1">
      <alignment horizontal="right" vertical="center"/>
    </xf>
    <xf numFmtId="165" fontId="16" fillId="4" borderId="35" xfId="2" applyNumberFormat="1" applyFont="1" applyFill="1" applyBorder="1" applyAlignment="1">
      <alignment horizontal="right" vertical="center"/>
    </xf>
    <xf numFmtId="165" fontId="16" fillId="4" borderId="36" xfId="2" applyNumberFormat="1" applyFont="1" applyFill="1" applyBorder="1" applyAlignment="1">
      <alignment horizontal="right" vertical="center"/>
    </xf>
    <xf numFmtId="165" fontId="16" fillId="4" borderId="37" xfId="2" applyNumberFormat="1" applyFont="1" applyFill="1" applyBorder="1" applyAlignment="1">
      <alignment horizontal="right" vertical="center"/>
    </xf>
    <xf numFmtId="165" fontId="18" fillId="4" borderId="38" xfId="2" applyNumberFormat="1" applyFont="1" applyFill="1" applyBorder="1" applyAlignment="1">
      <alignment horizontal="right" vertical="center"/>
    </xf>
    <xf numFmtId="165" fontId="17" fillId="4" borderId="2" xfId="2" applyNumberFormat="1" applyFont="1" applyFill="1" applyBorder="1" applyAlignment="1">
      <alignment horizontal="right" vertical="center"/>
    </xf>
    <xf numFmtId="165" fontId="17" fillId="4" borderId="1" xfId="2" applyNumberFormat="1" applyFont="1" applyFill="1" applyBorder="1" applyAlignment="1">
      <alignment horizontal="right" vertical="center"/>
    </xf>
    <xf numFmtId="1" fontId="17" fillId="4" borderId="22" xfId="2" applyNumberFormat="1" applyFont="1" applyFill="1" applyBorder="1" applyAlignment="1">
      <alignment horizontal="right" vertical="center"/>
    </xf>
    <xf numFmtId="0" fontId="5" fillId="4" borderId="23" xfId="2" applyFont="1" applyFill="1" applyBorder="1" applyAlignment="1">
      <alignment horizontal="center" vertical="center"/>
    </xf>
    <xf numFmtId="168" fontId="17" fillId="2" borderId="23" xfId="2" applyNumberFormat="1" applyFont="1" applyFill="1" applyBorder="1" applyAlignment="1">
      <alignment horizontal="right" vertical="center"/>
    </xf>
    <xf numFmtId="0" fontId="2" fillId="3" borderId="0" xfId="2" applyFont="1" applyFill="1" applyAlignment="1">
      <alignment horizontal="center"/>
    </xf>
    <xf numFmtId="0" fontId="2" fillId="2" borderId="0" xfId="2" applyFont="1" applyFill="1" applyAlignment="1">
      <alignment horizontal="center"/>
    </xf>
    <xf numFmtId="164" fontId="17" fillId="2" borderId="45" xfId="2" applyNumberFormat="1" applyFont="1" applyFill="1" applyBorder="1" applyAlignment="1">
      <alignment horizontal="right"/>
    </xf>
    <xf numFmtId="164" fontId="18" fillId="2" borderId="3" xfId="2" applyNumberFormat="1" applyFont="1" applyFill="1" applyBorder="1" applyAlignment="1">
      <alignment horizontal="right"/>
    </xf>
    <xf numFmtId="164" fontId="16" fillId="2" borderId="25" xfId="2" applyNumberFormat="1" applyFont="1" applyFill="1" applyBorder="1" applyAlignment="1">
      <alignment horizontal="right"/>
    </xf>
    <xf numFmtId="164" fontId="19" fillId="2" borderId="23" xfId="2" applyNumberFormat="1" applyFont="1" applyFill="1" applyBorder="1" applyAlignment="1">
      <alignment horizontal="right"/>
    </xf>
    <xf numFmtId="164" fontId="19" fillId="2" borderId="26" xfId="2" applyNumberFormat="1" applyFont="1" applyFill="1" applyBorder="1" applyAlignment="1">
      <alignment horizontal="right"/>
    </xf>
    <xf numFmtId="164" fontId="16" fillId="2" borderId="27" xfId="2" applyNumberFormat="1" applyFont="1" applyFill="1" applyBorder="1" applyAlignment="1">
      <alignment horizontal="right"/>
    </xf>
    <xf numFmtId="164" fontId="16" fillId="2" borderId="28" xfId="2" applyNumberFormat="1" applyFont="1" applyFill="1" applyBorder="1" applyAlignment="1">
      <alignment horizontal="right"/>
    </xf>
    <xf numFmtId="164" fontId="16" fillId="2" borderId="29" xfId="2" applyNumberFormat="1" applyFont="1" applyFill="1" applyBorder="1" applyAlignment="1">
      <alignment horizontal="right"/>
    </xf>
    <xf numFmtId="164" fontId="18" fillId="2" borderId="30" xfId="2" applyNumberFormat="1" applyFont="1" applyFill="1" applyBorder="1" applyAlignment="1">
      <alignment horizontal="right"/>
    </xf>
    <xf numFmtId="164" fontId="17" fillId="2" borderId="3" xfId="2" applyNumberFormat="1" applyFont="1" applyFill="1" applyBorder="1" applyAlignment="1">
      <alignment horizontal="right"/>
    </xf>
    <xf numFmtId="164" fontId="17" fillId="2" borderId="23" xfId="2" applyNumberFormat="1" applyFont="1" applyFill="1" applyBorder="1" applyAlignment="1">
      <alignment horizontal="right"/>
    </xf>
    <xf numFmtId="165" fontId="17" fillId="2" borderId="45" xfId="2" applyNumberFormat="1" applyFont="1" applyFill="1" applyBorder="1" applyAlignment="1">
      <alignment horizontal="right"/>
    </xf>
    <xf numFmtId="165" fontId="16" fillId="2" borderId="25" xfId="2" applyNumberFormat="1" applyFont="1" applyFill="1" applyBorder="1" applyAlignment="1">
      <alignment horizontal="right"/>
    </xf>
    <xf numFmtId="165" fontId="19" fillId="2" borderId="23" xfId="2" applyNumberFormat="1" applyFont="1" applyFill="1" applyBorder="1" applyAlignment="1">
      <alignment horizontal="right"/>
    </xf>
    <xf numFmtId="165" fontId="19" fillId="2" borderId="26" xfId="2" applyNumberFormat="1" applyFont="1" applyFill="1" applyBorder="1" applyAlignment="1">
      <alignment horizontal="right"/>
    </xf>
    <xf numFmtId="165" fontId="16" fillId="2" borderId="27" xfId="2" applyNumberFormat="1" applyFont="1" applyFill="1" applyBorder="1" applyAlignment="1">
      <alignment horizontal="right"/>
    </xf>
    <xf numFmtId="165" fontId="16" fillId="2" borderId="28" xfId="2" applyNumberFormat="1" applyFont="1" applyFill="1" applyBorder="1" applyAlignment="1">
      <alignment horizontal="right"/>
    </xf>
    <xf numFmtId="165" fontId="16" fillId="2" borderId="29" xfId="2" applyNumberFormat="1" applyFont="1" applyFill="1" applyBorder="1" applyAlignment="1">
      <alignment horizontal="right"/>
    </xf>
    <xf numFmtId="165" fontId="18" fillId="2" borderId="30" xfId="2" applyNumberFormat="1" applyFont="1" applyFill="1" applyBorder="1" applyAlignment="1">
      <alignment horizontal="right"/>
    </xf>
    <xf numFmtId="165" fontId="17" fillId="2" borderId="3" xfId="2" applyNumberFormat="1" applyFont="1" applyFill="1" applyBorder="1" applyAlignment="1">
      <alignment horizontal="right"/>
    </xf>
    <xf numFmtId="165" fontId="17" fillId="2" borderId="23" xfId="2" applyNumberFormat="1" applyFont="1" applyFill="1" applyBorder="1" applyAlignment="1">
      <alignment horizontal="right"/>
    </xf>
    <xf numFmtId="1" fontId="17" fillId="2" borderId="4" xfId="2" applyNumberFormat="1" applyFont="1" applyFill="1" applyBorder="1" applyAlignment="1">
      <alignment horizontal="right"/>
    </xf>
    <xf numFmtId="164" fontId="17" fillId="4" borderId="45" xfId="2" applyNumberFormat="1" applyFont="1" applyFill="1" applyBorder="1" applyAlignment="1">
      <alignment horizontal="right"/>
    </xf>
    <xf numFmtId="164" fontId="18" fillId="4" borderId="3" xfId="2" applyNumberFormat="1" applyFont="1" applyFill="1" applyBorder="1" applyAlignment="1">
      <alignment horizontal="right"/>
    </xf>
    <xf numFmtId="164" fontId="16" fillId="4" borderId="25" xfId="2" applyNumberFormat="1" applyFont="1" applyFill="1" applyBorder="1" applyAlignment="1">
      <alignment horizontal="right"/>
    </xf>
    <xf numFmtId="164" fontId="19" fillId="4" borderId="23" xfId="2" applyNumberFormat="1" applyFont="1" applyFill="1" applyBorder="1" applyAlignment="1">
      <alignment horizontal="right"/>
    </xf>
    <xf numFmtId="164" fontId="19" fillId="4" borderId="26" xfId="2" applyNumberFormat="1" applyFont="1" applyFill="1" applyBorder="1" applyAlignment="1">
      <alignment horizontal="right"/>
    </xf>
    <xf numFmtId="164" fontId="16" fillId="4" borderId="27" xfId="2" applyNumberFormat="1" applyFont="1" applyFill="1" applyBorder="1" applyAlignment="1">
      <alignment horizontal="right"/>
    </xf>
    <xf numFmtId="164" fontId="16" fillId="4" borderId="28" xfId="2" applyNumberFormat="1" applyFont="1" applyFill="1" applyBorder="1" applyAlignment="1">
      <alignment horizontal="right"/>
    </xf>
    <xf numFmtId="164" fontId="16" fillId="4" borderId="29" xfId="2" applyNumberFormat="1" applyFont="1" applyFill="1" applyBorder="1" applyAlignment="1">
      <alignment horizontal="right"/>
    </xf>
    <xf numFmtId="164" fontId="18" fillId="4" borderId="30" xfId="2" applyNumberFormat="1" applyFont="1" applyFill="1" applyBorder="1" applyAlignment="1">
      <alignment horizontal="right"/>
    </xf>
    <xf numFmtId="164" fontId="17" fillId="4" borderId="3" xfId="2" applyNumberFormat="1" applyFont="1" applyFill="1" applyBorder="1" applyAlignment="1">
      <alignment horizontal="right"/>
    </xf>
    <xf numFmtId="164" fontId="17" fillId="4" borderId="23" xfId="2" applyNumberFormat="1" applyFont="1" applyFill="1" applyBorder="1" applyAlignment="1">
      <alignment horizontal="right"/>
    </xf>
    <xf numFmtId="165" fontId="17" fillId="4" borderId="45" xfId="2" applyNumberFormat="1" applyFont="1" applyFill="1" applyBorder="1" applyAlignment="1">
      <alignment horizontal="right"/>
    </xf>
    <xf numFmtId="165" fontId="16" fillId="4" borderId="25" xfId="2" applyNumberFormat="1" applyFont="1" applyFill="1" applyBorder="1" applyAlignment="1">
      <alignment horizontal="right"/>
    </xf>
    <xf numFmtId="165" fontId="19" fillId="4" borderId="23" xfId="2" applyNumberFormat="1" applyFont="1" applyFill="1" applyBorder="1" applyAlignment="1">
      <alignment horizontal="right"/>
    </xf>
    <xf numFmtId="165" fontId="19" fillId="4" borderId="26" xfId="2" applyNumberFormat="1" applyFont="1" applyFill="1" applyBorder="1" applyAlignment="1">
      <alignment horizontal="right"/>
    </xf>
    <xf numFmtId="165" fontId="16" fillId="4" borderId="27" xfId="2" applyNumberFormat="1" applyFont="1" applyFill="1" applyBorder="1" applyAlignment="1">
      <alignment horizontal="right"/>
    </xf>
    <xf numFmtId="165" fontId="16" fillId="4" borderId="28" xfId="2" applyNumberFormat="1" applyFont="1" applyFill="1" applyBorder="1" applyAlignment="1">
      <alignment horizontal="right"/>
    </xf>
    <xf numFmtId="165" fontId="16" fillId="4" borderId="29" xfId="2" applyNumberFormat="1" applyFont="1" applyFill="1" applyBorder="1" applyAlignment="1">
      <alignment horizontal="right"/>
    </xf>
    <xf numFmtId="165" fontId="18" fillId="4" borderId="30" xfId="2" applyNumberFormat="1" applyFont="1" applyFill="1" applyBorder="1" applyAlignment="1">
      <alignment horizontal="right"/>
    </xf>
    <xf numFmtId="165" fontId="17" fillId="4" borderId="3" xfId="2" applyNumberFormat="1" applyFont="1" applyFill="1" applyBorder="1" applyAlignment="1">
      <alignment horizontal="right"/>
    </xf>
    <xf numFmtId="165" fontId="17" fillId="4" borderId="23" xfId="2" applyNumberFormat="1" applyFont="1" applyFill="1" applyBorder="1" applyAlignment="1">
      <alignment horizontal="right"/>
    </xf>
    <xf numFmtId="1" fontId="17" fillId="4" borderId="4" xfId="2" applyNumberFormat="1" applyFont="1" applyFill="1" applyBorder="1" applyAlignment="1">
      <alignment horizontal="right"/>
    </xf>
    <xf numFmtId="0" fontId="2" fillId="3" borderId="0" xfId="2" applyFont="1" applyFill="1" applyBorder="1" applyAlignment="1">
      <alignment horizontal="center"/>
    </xf>
    <xf numFmtId="164" fontId="17" fillId="4" borderId="48" xfId="2" applyNumberFormat="1" applyFont="1" applyFill="1" applyBorder="1" applyAlignment="1">
      <alignment horizontal="right"/>
    </xf>
    <xf numFmtId="164" fontId="18" fillId="4" borderId="7" xfId="2" applyNumberFormat="1" applyFont="1" applyFill="1" applyBorder="1" applyAlignment="1">
      <alignment horizontal="right"/>
    </xf>
    <xf numFmtId="164" fontId="16" fillId="4" borderId="49" xfId="2" applyNumberFormat="1" applyFont="1" applyFill="1" applyBorder="1" applyAlignment="1">
      <alignment horizontal="right"/>
    </xf>
    <xf numFmtId="164" fontId="19" fillId="4" borderId="47" xfId="2" applyNumberFormat="1" applyFont="1" applyFill="1" applyBorder="1" applyAlignment="1">
      <alignment horizontal="right"/>
    </xf>
    <xf numFmtId="164" fontId="16" fillId="4" borderId="50" xfId="2" applyNumberFormat="1" applyFont="1" applyFill="1" applyBorder="1" applyAlignment="1">
      <alignment horizontal="right"/>
    </xf>
    <xf numFmtId="164" fontId="16" fillId="4" borderId="51" xfId="2" applyNumberFormat="1" applyFont="1" applyFill="1" applyBorder="1" applyAlignment="1">
      <alignment horizontal="right"/>
    </xf>
    <xf numFmtId="164" fontId="19" fillId="4" borderId="52" xfId="2" applyNumberFormat="1" applyFont="1" applyFill="1" applyBorder="1" applyAlignment="1">
      <alignment horizontal="right"/>
    </xf>
    <xf numFmtId="164" fontId="16" fillId="4" borderId="53" xfId="2" applyNumberFormat="1" applyFont="1" applyFill="1" applyBorder="1" applyAlignment="1">
      <alignment horizontal="right"/>
    </xf>
    <xf numFmtId="164" fontId="18" fillId="4" borderId="54" xfId="2" applyNumberFormat="1" applyFont="1" applyFill="1" applyBorder="1" applyAlignment="1">
      <alignment horizontal="right"/>
    </xf>
    <xf numFmtId="164" fontId="17" fillId="4" borderId="7" xfId="2" applyNumberFormat="1" applyFont="1" applyFill="1" applyBorder="1" applyAlignment="1">
      <alignment horizontal="right"/>
    </xf>
    <xf numFmtId="164" fontId="17" fillId="4" borderId="47" xfId="2" applyNumberFormat="1" applyFont="1" applyFill="1" applyBorder="1" applyAlignment="1">
      <alignment horizontal="right"/>
    </xf>
    <xf numFmtId="164" fontId="17" fillId="4" borderId="6" xfId="2" applyNumberFormat="1" applyFont="1" applyFill="1" applyBorder="1" applyAlignment="1">
      <alignment horizontal="right"/>
    </xf>
    <xf numFmtId="0" fontId="5" fillId="4" borderId="47" xfId="2" applyFont="1" applyFill="1" applyBorder="1" applyAlignment="1">
      <alignment horizontal="center" vertical="center"/>
    </xf>
    <xf numFmtId="164" fontId="17" fillId="2" borderId="56" xfId="2" applyNumberFormat="1" applyFont="1" applyFill="1" applyBorder="1" applyAlignment="1">
      <alignment horizontal="right" vertical="center"/>
    </xf>
    <xf numFmtId="164" fontId="18" fillId="2" borderId="10" xfId="2" applyNumberFormat="1" applyFont="1" applyFill="1" applyBorder="1" applyAlignment="1">
      <alignment horizontal="right" vertical="center"/>
    </xf>
    <xf numFmtId="164" fontId="16" fillId="2" borderId="57" xfId="2" applyNumberFormat="1" applyFont="1" applyFill="1" applyBorder="1" applyAlignment="1">
      <alignment horizontal="right" vertical="center"/>
    </xf>
    <xf numFmtId="164" fontId="19" fillId="2" borderId="55" xfId="2" applyNumberFormat="1" applyFont="1" applyFill="1" applyBorder="1" applyAlignment="1">
      <alignment horizontal="right" vertical="center"/>
    </xf>
    <xf numFmtId="164" fontId="19" fillId="2" borderId="58" xfId="2" applyNumberFormat="1" applyFont="1" applyFill="1" applyBorder="1" applyAlignment="1">
      <alignment horizontal="right" vertical="center"/>
    </xf>
    <xf numFmtId="164" fontId="16" fillId="2" borderId="59" xfId="2" applyNumberFormat="1" applyFont="1" applyFill="1" applyBorder="1" applyAlignment="1">
      <alignment horizontal="right" vertical="center"/>
    </xf>
    <xf numFmtId="164" fontId="16" fillId="2" borderId="60" xfId="2" applyNumberFormat="1" applyFont="1" applyFill="1" applyBorder="1" applyAlignment="1">
      <alignment horizontal="right" vertical="center"/>
    </xf>
    <xf numFmtId="164" fontId="16" fillId="2" borderId="61" xfId="2" applyNumberFormat="1" applyFont="1" applyFill="1" applyBorder="1" applyAlignment="1">
      <alignment horizontal="right" vertical="center"/>
    </xf>
    <xf numFmtId="164" fontId="18" fillId="2" borderId="62" xfId="2" applyNumberFormat="1" applyFont="1" applyFill="1" applyBorder="1" applyAlignment="1">
      <alignment horizontal="right" vertical="center"/>
    </xf>
    <xf numFmtId="164" fontId="17" fillId="2" borderId="10" xfId="2" applyNumberFormat="1" applyFont="1" applyFill="1" applyBorder="1" applyAlignment="1">
      <alignment horizontal="right" vertical="center"/>
    </xf>
    <xf numFmtId="164" fontId="17" fillId="2" borderId="55" xfId="2" applyNumberFormat="1" applyFont="1" applyFill="1" applyBorder="1" applyAlignment="1">
      <alignment horizontal="right" vertical="center"/>
    </xf>
    <xf numFmtId="0" fontId="5" fillId="2" borderId="55" xfId="2" applyFont="1" applyFill="1" applyBorder="1" applyAlignment="1">
      <alignment horizontal="center" vertical="center"/>
    </xf>
    <xf numFmtId="164" fontId="17" fillId="4" borderId="70" xfId="2" applyNumberFormat="1" applyFont="1" applyFill="1" applyBorder="1" applyAlignment="1">
      <alignment horizontal="right" vertical="center"/>
    </xf>
    <xf numFmtId="164" fontId="18" fillId="4" borderId="42" xfId="2" applyNumberFormat="1" applyFont="1" applyFill="1" applyBorder="1" applyAlignment="1">
      <alignment horizontal="right" vertical="center"/>
    </xf>
    <xf numFmtId="164" fontId="16" fillId="4" borderId="71" xfId="2" applyNumberFormat="1" applyFont="1" applyFill="1" applyBorder="1" applyAlignment="1">
      <alignment horizontal="right" vertical="center"/>
    </xf>
    <xf numFmtId="164" fontId="19" fillId="4" borderId="72" xfId="2" applyNumberFormat="1" applyFont="1" applyFill="1" applyBorder="1" applyAlignment="1">
      <alignment horizontal="right" vertical="center"/>
    </xf>
    <xf numFmtId="164" fontId="19" fillId="4" borderId="73" xfId="2" applyNumberFormat="1" applyFont="1" applyFill="1" applyBorder="1" applyAlignment="1">
      <alignment horizontal="right" vertical="center"/>
    </xf>
    <xf numFmtId="164" fontId="16" fillId="4" borderId="74" xfId="2" applyNumberFormat="1" applyFont="1" applyFill="1" applyBorder="1" applyAlignment="1">
      <alignment horizontal="right" vertical="center"/>
    </xf>
    <xf numFmtId="164" fontId="16" fillId="4" borderId="75" xfId="2" applyNumberFormat="1" applyFont="1" applyFill="1" applyBorder="1" applyAlignment="1">
      <alignment horizontal="right" vertical="center"/>
    </xf>
    <xf numFmtId="164" fontId="16" fillId="4" borderId="76" xfId="2" applyNumberFormat="1" applyFont="1" applyFill="1" applyBorder="1" applyAlignment="1">
      <alignment horizontal="right" vertical="center"/>
    </xf>
    <xf numFmtId="164" fontId="18" fillId="4" borderId="77" xfId="2" applyNumberFormat="1" applyFont="1" applyFill="1" applyBorder="1" applyAlignment="1">
      <alignment horizontal="right" vertical="center"/>
    </xf>
    <xf numFmtId="0" fontId="5" fillId="2" borderId="2" xfId="2" applyFont="1" applyFill="1" applyBorder="1" applyAlignment="1">
      <alignment horizontal="center" vertical="center"/>
    </xf>
    <xf numFmtId="0" fontId="5" fillId="2" borderId="0" xfId="2" applyFont="1" applyFill="1" applyBorder="1" applyAlignment="1">
      <alignment horizontal="center" vertical="center"/>
    </xf>
    <xf numFmtId="165" fontId="2" fillId="2" borderId="0" xfId="2" applyNumberFormat="1" applyFont="1" applyFill="1" applyBorder="1" applyAlignment="1">
      <alignment horizontal="right" vertical="center"/>
    </xf>
    <xf numFmtId="0" fontId="6" fillId="2" borderId="0" xfId="2" applyFont="1" applyFill="1" applyBorder="1" applyAlignment="1"/>
    <xf numFmtId="0" fontId="6" fillId="2" borderId="0" xfId="2" applyFont="1" applyFill="1" applyBorder="1"/>
    <xf numFmtId="0" fontId="6" fillId="2" borderId="0" xfId="2" applyNumberFormat="1" applyFont="1" applyFill="1" applyAlignment="1">
      <alignment vertical="top"/>
    </xf>
    <xf numFmtId="0" fontId="7" fillId="2" borderId="0" xfId="2" applyFont="1" applyFill="1" applyAlignment="1">
      <alignment vertical="top"/>
    </xf>
    <xf numFmtId="0" fontId="7" fillId="2" borderId="0" xfId="2" applyFill="1" applyAlignment="1">
      <alignment vertical="top" wrapText="1"/>
    </xf>
    <xf numFmtId="0" fontId="7" fillId="2" borderId="0" xfId="2" applyFill="1" applyAlignment="1">
      <alignment vertical="top"/>
    </xf>
    <xf numFmtId="0" fontId="7" fillId="2" borderId="0" xfId="2" applyFill="1" applyAlignment="1"/>
    <xf numFmtId="10" fontId="6" fillId="2" borderId="0" xfId="1" applyNumberFormat="1" applyFont="1" applyFill="1" applyAlignment="1">
      <alignment vertical="top"/>
    </xf>
    <xf numFmtId="10" fontId="2" fillId="2" borderId="0" xfId="1" applyNumberFormat="1" applyFont="1" applyFill="1"/>
    <xf numFmtId="166" fontId="2" fillId="2" borderId="0" xfId="1" applyNumberFormat="1" applyFont="1" applyFill="1"/>
    <xf numFmtId="10" fontId="2" fillId="3" borderId="0" xfId="1" applyNumberFormat="1" applyFont="1" applyFill="1"/>
    <xf numFmtId="169" fontId="2" fillId="3" borderId="0" xfId="1" applyNumberFormat="1" applyFont="1" applyFill="1"/>
    <xf numFmtId="10" fontId="2" fillId="2" borderId="0" xfId="1" applyNumberFormat="1" applyFont="1" applyFill="1" applyAlignment="1">
      <alignment vertical="top"/>
    </xf>
    <xf numFmtId="2" fontId="0" fillId="2" borderId="0" xfId="1" applyNumberFormat="1" applyFont="1" applyFill="1" applyAlignment="1">
      <alignment vertical="top"/>
    </xf>
    <xf numFmtId="165" fontId="0" fillId="2" borderId="0" xfId="1" applyNumberFormat="1" applyFont="1" applyFill="1" applyAlignment="1">
      <alignment vertical="top"/>
    </xf>
    <xf numFmtId="9" fontId="0" fillId="2" borderId="0" xfId="1" applyNumberFormat="1" applyFont="1" applyFill="1" applyAlignment="1">
      <alignment vertical="top"/>
    </xf>
    <xf numFmtId="10" fontId="18" fillId="3" borderId="0" xfId="1" applyNumberFormat="1" applyFont="1" applyFill="1" applyBorder="1" applyAlignment="1">
      <alignment horizontal="right" vertical="center"/>
    </xf>
    <xf numFmtId="2" fontId="2" fillId="2" borderId="0" xfId="1" applyNumberFormat="1" applyFont="1" applyFill="1"/>
    <xf numFmtId="166" fontId="2" fillId="3" borderId="0" xfId="1" applyNumberFormat="1" applyFont="1" applyFill="1"/>
    <xf numFmtId="165" fontId="2" fillId="2" borderId="0" xfId="1" applyNumberFormat="1" applyFont="1" applyFill="1"/>
    <xf numFmtId="9" fontId="0" fillId="2" borderId="0" xfId="1" applyFont="1" applyFill="1" applyAlignment="1">
      <alignment vertical="top"/>
    </xf>
    <xf numFmtId="9" fontId="2" fillId="2" borderId="0" xfId="1" applyNumberFormat="1" applyFont="1" applyFill="1"/>
    <xf numFmtId="0" fontId="1" fillId="2" borderId="0" xfId="3" applyFont="1" applyFill="1" applyAlignment="1">
      <alignment horizontal="left"/>
    </xf>
    <xf numFmtId="0" fontId="30" fillId="2" borderId="0" xfId="3" applyFill="1"/>
    <xf numFmtId="0" fontId="1" fillId="2" borderId="0" xfId="3" applyFont="1" applyFill="1" applyAlignment="1">
      <alignment horizontal="right"/>
    </xf>
    <xf numFmtId="0" fontId="30" fillId="3" borderId="0" xfId="3" applyFill="1"/>
    <xf numFmtId="0" fontId="30" fillId="0" borderId="0" xfId="3"/>
    <xf numFmtId="0" fontId="2" fillId="2" borderId="0" xfId="3" applyFont="1" applyFill="1"/>
    <xf numFmtId="0" fontId="1" fillId="2" borderId="0" xfId="3" applyFont="1" applyFill="1" applyBorder="1" applyAlignment="1">
      <alignment horizontal="left" vertical="center" indent="2"/>
    </xf>
    <xf numFmtId="0" fontId="30" fillId="2" borderId="0" xfId="3" applyFill="1" applyBorder="1"/>
    <xf numFmtId="0" fontId="4" fillId="3" borderId="0" xfId="3" applyFont="1" applyFill="1" applyAlignment="1">
      <alignment vertical="center" wrapText="1"/>
    </xf>
    <xf numFmtId="0" fontId="30" fillId="3" borderId="0" xfId="3" applyFill="1" applyAlignment="1">
      <alignment vertical="center" wrapText="1"/>
    </xf>
    <xf numFmtId="0" fontId="30" fillId="0" borderId="0" xfId="3" applyAlignment="1">
      <alignment vertical="center" wrapText="1"/>
    </xf>
    <xf numFmtId="0" fontId="5" fillId="2" borderId="0" xfId="3" applyFont="1" applyFill="1" applyBorder="1" applyAlignment="1">
      <alignment horizontal="center" vertical="center" wrapText="1"/>
    </xf>
    <xf numFmtId="1" fontId="5" fillId="2" borderId="0" xfId="3" applyNumberFormat="1" applyFont="1" applyFill="1" applyBorder="1" applyAlignment="1">
      <alignment horizontal="center" vertical="center" wrapText="1"/>
    </xf>
    <xf numFmtId="1" fontId="5" fillId="4" borderId="1" xfId="3" applyNumberFormat="1" applyFont="1" applyFill="1" applyBorder="1" applyAlignment="1">
      <alignment horizontal="center" vertical="center" wrapText="1"/>
    </xf>
    <xf numFmtId="1" fontId="5" fillId="4" borderId="2" xfId="3" applyNumberFormat="1" applyFont="1" applyFill="1" applyBorder="1" applyAlignment="1">
      <alignment horizontal="center" vertical="center"/>
    </xf>
    <xf numFmtId="1" fontId="5" fillId="4" borderId="3" xfId="3" applyNumberFormat="1" applyFont="1" applyFill="1" applyBorder="1" applyAlignment="1">
      <alignment horizontal="center" vertical="center"/>
    </xf>
    <xf numFmtId="1" fontId="5" fillId="2" borderId="0" xfId="3" applyNumberFormat="1" applyFont="1" applyFill="1" applyBorder="1" applyAlignment="1">
      <alignment horizontal="center" vertical="center"/>
    </xf>
    <xf numFmtId="0" fontId="5" fillId="4" borderId="4" xfId="3" applyFont="1" applyFill="1" applyBorder="1" applyAlignment="1">
      <alignment horizontal="center" vertical="center"/>
    </xf>
    <xf numFmtId="164" fontId="2" fillId="4" borderId="3" xfId="3" applyNumberFormat="1" applyFont="1" applyFill="1" applyBorder="1" applyAlignment="1">
      <alignment horizontal="right" vertical="center"/>
    </xf>
    <xf numFmtId="165" fontId="5" fillId="2" borderId="0" xfId="3" applyNumberFormat="1" applyFont="1" applyFill="1" applyBorder="1" applyAlignment="1">
      <alignment horizontal="right" vertical="center"/>
    </xf>
    <xf numFmtId="10" fontId="0" fillId="3" borderId="0" xfId="1" applyNumberFormat="1" applyFont="1" applyFill="1"/>
    <xf numFmtId="0" fontId="5" fillId="2" borderId="4" xfId="3" applyFont="1" applyFill="1" applyBorder="1" applyAlignment="1">
      <alignment horizontal="center" vertical="center"/>
    </xf>
    <xf numFmtId="164" fontId="2" fillId="2" borderId="3" xfId="3" applyNumberFormat="1" applyFont="1" applyFill="1" applyBorder="1" applyAlignment="1">
      <alignment horizontal="right" vertical="center"/>
    </xf>
    <xf numFmtId="165" fontId="2" fillId="2" borderId="0" xfId="3" applyNumberFormat="1" applyFont="1" applyFill="1" applyBorder="1" applyAlignment="1">
      <alignment horizontal="right" vertical="center"/>
    </xf>
    <xf numFmtId="0" fontId="5" fillId="4" borderId="5" xfId="3" applyFont="1" applyFill="1" applyBorder="1" applyAlignment="1">
      <alignment horizontal="center" vertical="center"/>
    </xf>
    <xf numFmtId="164" fontId="2" fillId="4" borderId="0" xfId="3" applyNumberFormat="1" applyFont="1" applyFill="1" applyBorder="1" applyAlignment="1">
      <alignment horizontal="right" vertical="center"/>
    </xf>
    <xf numFmtId="164" fontId="2" fillId="2" borderId="2" xfId="3" applyNumberFormat="1" applyFont="1" applyFill="1" applyBorder="1" applyAlignment="1">
      <alignment horizontal="right" vertical="center"/>
    </xf>
    <xf numFmtId="164" fontId="2" fillId="4" borderId="3" xfId="3" applyNumberFormat="1" applyFont="1" applyFill="1" applyBorder="1" applyAlignment="1">
      <alignment horizontal="right"/>
    </xf>
    <xf numFmtId="0" fontId="2" fillId="2" borderId="0" xfId="3" applyFont="1" applyFill="1" applyAlignment="1">
      <alignment horizontal="center"/>
    </xf>
    <xf numFmtId="164" fontId="2" fillId="2" borderId="3" xfId="3" applyNumberFormat="1" applyFont="1" applyFill="1" applyBorder="1" applyAlignment="1">
      <alignment horizontal="right"/>
    </xf>
    <xf numFmtId="165" fontId="2" fillId="2" borderId="0" xfId="3" applyNumberFormat="1" applyFont="1" applyFill="1" applyBorder="1" applyAlignment="1">
      <alignment horizontal="right"/>
    </xf>
    <xf numFmtId="0" fontId="5" fillId="4" borderId="6" xfId="3" applyFont="1" applyFill="1" applyBorder="1" applyAlignment="1">
      <alignment horizontal="center" vertical="center"/>
    </xf>
    <xf numFmtId="164" fontId="2" fillId="4" borderId="7" xfId="3" applyNumberFormat="1" applyFont="1" applyFill="1" applyBorder="1" applyAlignment="1">
      <alignment horizontal="right"/>
    </xf>
    <xf numFmtId="0" fontId="5" fillId="2" borderId="22" xfId="3" applyFont="1" applyFill="1" applyBorder="1" applyAlignment="1">
      <alignment horizontal="center" vertical="center"/>
    </xf>
    <xf numFmtId="164" fontId="2" fillId="2" borderId="2" xfId="3" applyNumberFormat="1" applyFont="1" applyFill="1" applyBorder="1" applyAlignment="1">
      <alignment horizontal="right"/>
    </xf>
    <xf numFmtId="0" fontId="5" fillId="4" borderId="102" xfId="3" applyFont="1" applyFill="1" applyBorder="1" applyAlignment="1">
      <alignment horizontal="center" vertical="center"/>
    </xf>
    <xf numFmtId="164" fontId="2" fillId="4" borderId="103" xfId="3" applyNumberFormat="1" applyFont="1" applyFill="1" applyBorder="1" applyAlignment="1">
      <alignment horizontal="right"/>
    </xf>
    <xf numFmtId="0" fontId="5" fillId="2" borderId="6" xfId="3" applyFont="1" applyFill="1" applyBorder="1" applyAlignment="1">
      <alignment horizontal="center" vertical="center"/>
    </xf>
    <xf numFmtId="164" fontId="2" fillId="2" borderId="7" xfId="3" applyNumberFormat="1" applyFont="1" applyFill="1" applyBorder="1" applyAlignment="1">
      <alignment horizontal="right"/>
    </xf>
    <xf numFmtId="0" fontId="5" fillId="4" borderId="8" xfId="3" applyFont="1" applyFill="1" applyBorder="1" applyAlignment="1">
      <alignment horizontal="center" vertical="center"/>
    </xf>
    <xf numFmtId="164" fontId="2" fillId="4" borderId="9" xfId="3" applyNumberFormat="1" applyFont="1" applyFill="1" applyBorder="1" applyAlignment="1">
      <alignment horizontal="right"/>
    </xf>
    <xf numFmtId="0" fontId="5" fillId="2" borderId="2" xfId="3" applyFont="1" applyFill="1" applyBorder="1" applyAlignment="1">
      <alignment horizontal="center" vertical="center"/>
    </xf>
    <xf numFmtId="165" fontId="2" fillId="2" borderId="2" xfId="3" applyNumberFormat="1" applyFont="1" applyFill="1" applyBorder="1" applyAlignment="1">
      <alignment horizontal="right" vertical="center"/>
    </xf>
    <xf numFmtId="0" fontId="6" fillId="2" borderId="0" xfId="3" applyFont="1" applyFill="1" applyBorder="1" applyAlignment="1">
      <alignment vertical="top"/>
    </xf>
    <xf numFmtId="0" fontId="6" fillId="3" borderId="0" xfId="3" applyFont="1" applyFill="1" applyAlignment="1">
      <alignment vertical="top"/>
    </xf>
    <xf numFmtId="0" fontId="30" fillId="2" borderId="0" xfId="3" applyFill="1" applyAlignment="1">
      <alignment vertical="top"/>
    </xf>
    <xf numFmtId="0" fontId="30" fillId="0" borderId="0" xfId="3" applyAlignment="1"/>
    <xf numFmtId="0" fontId="2" fillId="2" borderId="0" xfId="3" applyFont="1" applyFill="1" applyAlignment="1">
      <alignment vertical="top"/>
    </xf>
    <xf numFmtId="0" fontId="30" fillId="2" borderId="0" xfId="3" applyFill="1" applyAlignment="1"/>
    <xf numFmtId="0" fontId="30" fillId="3" borderId="0" xfId="3" applyFill="1" applyAlignment="1">
      <alignment vertical="top"/>
    </xf>
    <xf numFmtId="0" fontId="30" fillId="3" borderId="0" xfId="3" applyFill="1" applyAlignment="1"/>
    <xf numFmtId="0" fontId="2" fillId="3" borderId="0" xfId="3" applyFont="1" applyFill="1" applyAlignment="1">
      <alignment vertical="top"/>
    </xf>
    <xf numFmtId="0" fontId="30" fillId="3" borderId="0" xfId="3" applyFill="1" applyAlignment="1">
      <alignment vertical="top" wrapText="1"/>
    </xf>
    <xf numFmtId="0" fontId="1" fillId="2" borderId="0" xfId="3" applyFont="1" applyFill="1"/>
    <xf numFmtId="164" fontId="2" fillId="4" borderId="11" xfId="3" applyNumberFormat="1" applyFont="1" applyFill="1" applyBorder="1" applyAlignment="1">
      <alignment horizontal="right"/>
    </xf>
    <xf numFmtId="0" fontId="6" fillId="2" borderId="0" xfId="3" applyFont="1" applyFill="1" applyBorder="1" applyAlignment="1">
      <alignment horizontal="left" vertical="top" wrapText="1"/>
    </xf>
    <xf numFmtId="0" fontId="7" fillId="3" borderId="0" xfId="3" applyFont="1" applyFill="1"/>
    <xf numFmtId="0" fontId="8" fillId="2" borderId="0" xfId="3" applyFont="1" applyFill="1" applyAlignment="1">
      <alignment horizontal="right"/>
    </xf>
    <xf numFmtId="0" fontId="30" fillId="2" borderId="0" xfId="3" applyFill="1" applyAlignment="1">
      <alignment vertical="center" wrapText="1"/>
    </xf>
    <xf numFmtId="0" fontId="4" fillId="2" borderId="0" xfId="3" applyFont="1" applyFill="1" applyAlignment="1">
      <alignment vertical="center" wrapText="1"/>
    </xf>
    <xf numFmtId="0" fontId="8" fillId="2" borderId="0" xfId="3" applyFont="1" applyFill="1" applyAlignment="1">
      <alignment vertical="center"/>
    </xf>
    <xf numFmtId="0" fontId="7" fillId="2" borderId="0" xfId="3" applyFont="1" applyFill="1" applyAlignment="1">
      <alignment vertical="center"/>
    </xf>
    <xf numFmtId="0" fontId="10" fillId="2" borderId="0" xfId="3" applyFont="1" applyFill="1" applyBorder="1" applyAlignment="1">
      <alignment horizontal="center" vertical="top" wrapText="1"/>
    </xf>
    <xf numFmtId="1" fontId="10" fillId="2" borderId="0" xfId="3" applyNumberFormat="1" applyFont="1" applyFill="1" applyBorder="1" applyAlignment="1">
      <alignment horizontal="center" vertical="center" wrapText="1"/>
    </xf>
    <xf numFmtId="1" fontId="11" fillId="4" borderId="12" xfId="3" applyNumberFormat="1" applyFont="1" applyFill="1" applyBorder="1" applyAlignment="1">
      <alignment horizontal="center" textRotation="90" wrapText="1"/>
    </xf>
    <xf numFmtId="1" fontId="12" fillId="4" borderId="13" xfId="3" applyNumberFormat="1" applyFont="1" applyFill="1" applyBorder="1" applyAlignment="1">
      <alignment horizontal="center" textRotation="90" wrapText="1"/>
    </xf>
    <xf numFmtId="1" fontId="13" fillId="4" borderId="14" xfId="3" applyNumberFormat="1" applyFont="1" applyFill="1" applyBorder="1" applyAlignment="1">
      <alignment horizontal="center" textRotation="90" wrapText="1"/>
    </xf>
    <xf numFmtId="1" fontId="14" fillId="4" borderId="15" xfId="3" applyNumberFormat="1" applyFont="1" applyFill="1" applyBorder="1" applyAlignment="1">
      <alignment horizontal="center" textRotation="90" wrapText="1"/>
    </xf>
    <xf numFmtId="1" fontId="14" fillId="4" borderId="16" xfId="3" applyNumberFormat="1" applyFont="1" applyFill="1" applyBorder="1" applyAlignment="1">
      <alignment horizontal="center" textRotation="90" wrapText="1"/>
    </xf>
    <xf numFmtId="1" fontId="14" fillId="4" borderId="17" xfId="3" applyNumberFormat="1" applyFont="1" applyFill="1" applyBorder="1" applyAlignment="1">
      <alignment horizontal="center" textRotation="90" wrapText="1"/>
    </xf>
    <xf numFmtId="1" fontId="13" fillId="4" borderId="18" xfId="3" applyNumberFormat="1" applyFont="1" applyFill="1" applyBorder="1" applyAlignment="1">
      <alignment horizontal="center" textRotation="90" wrapText="1"/>
    </xf>
    <xf numFmtId="1" fontId="13" fillId="4" borderId="19" xfId="3" applyNumberFormat="1" applyFont="1" applyFill="1" applyBorder="1" applyAlignment="1">
      <alignment horizontal="center" textRotation="90" wrapText="1"/>
    </xf>
    <xf numFmtId="1" fontId="12" fillId="4" borderId="20" xfId="3" applyNumberFormat="1" applyFont="1" applyFill="1" applyBorder="1" applyAlignment="1">
      <alignment horizontal="center" textRotation="90" wrapText="1"/>
    </xf>
    <xf numFmtId="1" fontId="11" fillId="4" borderId="21" xfId="3" applyNumberFormat="1" applyFont="1" applyFill="1" applyBorder="1" applyAlignment="1">
      <alignment horizontal="center" textRotation="90" wrapText="1"/>
    </xf>
    <xf numFmtId="1" fontId="11" fillId="4" borderId="22" xfId="3" applyNumberFormat="1" applyFont="1" applyFill="1" applyBorder="1" applyAlignment="1">
      <alignment horizontal="center" textRotation="90" wrapText="1"/>
    </xf>
    <xf numFmtId="1" fontId="15" fillId="4" borderId="22" xfId="3" applyNumberFormat="1" applyFont="1" applyFill="1" applyBorder="1" applyAlignment="1">
      <alignment horizontal="center" textRotation="90" wrapText="1"/>
    </xf>
    <xf numFmtId="1" fontId="16" fillId="4" borderId="14" xfId="3" applyNumberFormat="1" applyFont="1" applyFill="1" applyBorder="1" applyAlignment="1">
      <alignment horizontal="center" textRotation="90" wrapText="1"/>
    </xf>
    <xf numFmtId="1" fontId="5" fillId="4" borderId="23" xfId="3" applyNumberFormat="1" applyFont="1" applyFill="1" applyBorder="1" applyAlignment="1">
      <alignment horizontal="center" vertical="center"/>
    </xf>
    <xf numFmtId="164" fontId="17" fillId="4" borderId="24" xfId="3" applyNumberFormat="1" applyFont="1" applyFill="1" applyBorder="1" applyAlignment="1">
      <alignment horizontal="right" vertical="center"/>
    </xf>
    <xf numFmtId="164" fontId="18" fillId="4" borderId="3" xfId="3" applyNumberFormat="1" applyFont="1" applyFill="1" applyBorder="1" applyAlignment="1">
      <alignment horizontal="right" vertical="center"/>
    </xf>
    <xf numFmtId="164" fontId="16" fillId="4" borderId="25" xfId="3" applyNumberFormat="1" applyFont="1" applyFill="1" applyBorder="1" applyAlignment="1">
      <alignment horizontal="right" vertical="center"/>
    </xf>
    <xf numFmtId="164" fontId="19" fillId="4" borderId="23" xfId="3" applyNumberFormat="1" applyFont="1" applyFill="1" applyBorder="1" applyAlignment="1">
      <alignment horizontal="right" vertical="center"/>
    </xf>
    <xf numFmtId="164" fontId="19" fillId="4" borderId="26" xfId="3" applyNumberFormat="1" applyFont="1" applyFill="1" applyBorder="1" applyAlignment="1">
      <alignment horizontal="right" vertical="center"/>
    </xf>
    <xf numFmtId="164" fontId="16" fillId="4" borderId="27" xfId="3" applyNumberFormat="1" applyFont="1" applyFill="1" applyBorder="1" applyAlignment="1">
      <alignment horizontal="right" vertical="center"/>
    </xf>
    <xf numFmtId="164" fontId="16" fillId="4" borderId="28" xfId="3" applyNumberFormat="1" applyFont="1" applyFill="1" applyBorder="1" applyAlignment="1">
      <alignment horizontal="right" vertical="center"/>
    </xf>
    <xf numFmtId="164" fontId="16" fillId="4" borderId="29" xfId="3" applyNumberFormat="1" applyFont="1" applyFill="1" applyBorder="1" applyAlignment="1">
      <alignment horizontal="right" vertical="center"/>
    </xf>
    <xf numFmtId="164" fontId="18" fillId="4" borderId="30" xfId="3" applyNumberFormat="1" applyFont="1" applyFill="1" applyBorder="1" applyAlignment="1">
      <alignment horizontal="right" vertical="center"/>
    </xf>
    <xf numFmtId="164" fontId="17" fillId="4" borderId="3" xfId="3" applyNumberFormat="1" applyFont="1" applyFill="1" applyBorder="1" applyAlignment="1">
      <alignment horizontal="right" vertical="center"/>
    </xf>
    <xf numFmtId="164" fontId="17" fillId="4" borderId="23" xfId="3" applyNumberFormat="1" applyFont="1" applyFill="1" applyBorder="1" applyAlignment="1">
      <alignment horizontal="right" vertical="center"/>
    </xf>
    <xf numFmtId="0" fontId="2" fillId="3" borderId="31" xfId="3" applyFont="1" applyFill="1" applyBorder="1"/>
    <xf numFmtId="165" fontId="17" fillId="4" borderId="24" xfId="3" applyNumberFormat="1" applyFont="1" applyFill="1" applyBorder="1" applyAlignment="1">
      <alignment horizontal="right" vertical="center"/>
    </xf>
    <xf numFmtId="165" fontId="18" fillId="4" borderId="3" xfId="3" applyNumberFormat="1" applyFont="1" applyFill="1" applyBorder="1" applyAlignment="1">
      <alignment horizontal="right" vertical="center"/>
    </xf>
    <xf numFmtId="165" fontId="16" fillId="4" borderId="25" xfId="3" applyNumberFormat="1" applyFont="1" applyFill="1" applyBorder="1" applyAlignment="1">
      <alignment horizontal="right" vertical="center"/>
    </xf>
    <xf numFmtId="165" fontId="19" fillId="4" borderId="23" xfId="3" applyNumberFormat="1" applyFont="1" applyFill="1" applyBorder="1" applyAlignment="1">
      <alignment horizontal="right" vertical="center"/>
    </xf>
    <xf numFmtId="165" fontId="19" fillId="4" borderId="26" xfId="3" applyNumberFormat="1" applyFont="1" applyFill="1" applyBorder="1" applyAlignment="1">
      <alignment horizontal="right" vertical="center"/>
    </xf>
    <xf numFmtId="165" fontId="16" fillId="4" borderId="27" xfId="3" applyNumberFormat="1" applyFont="1" applyFill="1" applyBorder="1" applyAlignment="1">
      <alignment horizontal="right" vertical="center"/>
    </xf>
    <xf numFmtId="165" fontId="16" fillId="4" borderId="28" xfId="3" applyNumberFormat="1" applyFont="1" applyFill="1" applyBorder="1" applyAlignment="1">
      <alignment horizontal="right" vertical="center"/>
    </xf>
    <xf numFmtId="165" fontId="16" fillId="4" borderId="29" xfId="3" applyNumberFormat="1" applyFont="1" applyFill="1" applyBorder="1" applyAlignment="1">
      <alignment horizontal="right" vertical="center"/>
    </xf>
    <xf numFmtId="165" fontId="18" fillId="4" borderId="30" xfId="3" applyNumberFormat="1" applyFont="1" applyFill="1" applyBorder="1" applyAlignment="1">
      <alignment horizontal="right" vertical="center"/>
    </xf>
    <xf numFmtId="165" fontId="17" fillId="4" borderId="3" xfId="3" applyNumberFormat="1" applyFont="1" applyFill="1" applyBorder="1" applyAlignment="1">
      <alignment horizontal="right" vertical="center"/>
    </xf>
    <xf numFmtId="165" fontId="17" fillId="4" borderId="23" xfId="3" applyNumberFormat="1" applyFont="1" applyFill="1" applyBorder="1" applyAlignment="1">
      <alignment horizontal="right" vertical="center"/>
    </xf>
    <xf numFmtId="1" fontId="17" fillId="4" borderId="4" xfId="3" applyNumberFormat="1" applyFont="1" applyFill="1" applyBorder="1" applyAlignment="1">
      <alignment horizontal="right" vertical="center"/>
    </xf>
    <xf numFmtId="165" fontId="30" fillId="2" borderId="0" xfId="3" applyNumberFormat="1" applyFill="1"/>
    <xf numFmtId="2" fontId="2" fillId="2" borderId="0" xfId="3" applyNumberFormat="1" applyFont="1" applyFill="1"/>
    <xf numFmtId="164" fontId="17" fillId="2" borderId="24" xfId="3" applyNumberFormat="1" applyFont="1" applyFill="1" applyBorder="1" applyAlignment="1">
      <alignment horizontal="right" vertical="center"/>
    </xf>
    <xf numFmtId="164" fontId="18" fillId="2" borderId="3" xfId="3" applyNumberFormat="1" applyFont="1" applyFill="1" applyBorder="1" applyAlignment="1">
      <alignment horizontal="right" vertical="center"/>
    </xf>
    <xf numFmtId="164" fontId="16" fillId="2" borderId="25" xfId="3" applyNumberFormat="1" applyFont="1" applyFill="1" applyBorder="1" applyAlignment="1">
      <alignment horizontal="right" vertical="center"/>
    </xf>
    <xf numFmtId="164" fontId="19" fillId="2" borderId="23" xfId="3" applyNumberFormat="1" applyFont="1" applyFill="1" applyBorder="1" applyAlignment="1">
      <alignment horizontal="right" vertical="center"/>
    </xf>
    <xf numFmtId="164" fontId="19" fillId="2" borderId="26" xfId="3" applyNumberFormat="1" applyFont="1" applyFill="1" applyBorder="1" applyAlignment="1">
      <alignment horizontal="right" vertical="center"/>
    </xf>
    <xf numFmtId="164" fontId="16" fillId="2" borderId="27" xfId="3" applyNumberFormat="1" applyFont="1" applyFill="1" applyBorder="1" applyAlignment="1">
      <alignment horizontal="right" vertical="center"/>
    </xf>
    <xf numFmtId="164" fontId="16" fillId="2" borderId="28" xfId="3" applyNumberFormat="1" applyFont="1" applyFill="1" applyBorder="1" applyAlignment="1">
      <alignment horizontal="right" vertical="center"/>
    </xf>
    <xf numFmtId="164" fontId="16" fillId="2" borderId="29" xfId="3" applyNumberFormat="1" applyFont="1" applyFill="1" applyBorder="1" applyAlignment="1">
      <alignment horizontal="right" vertical="center"/>
    </xf>
    <xf numFmtId="164" fontId="18" fillId="2" borderId="30" xfId="3" applyNumberFormat="1" applyFont="1" applyFill="1" applyBorder="1" applyAlignment="1">
      <alignment horizontal="right" vertical="center"/>
    </xf>
    <xf numFmtId="164" fontId="17" fillId="2" borderId="3" xfId="3" applyNumberFormat="1" applyFont="1" applyFill="1" applyBorder="1" applyAlignment="1">
      <alignment horizontal="right" vertical="center"/>
    </xf>
    <xf numFmtId="164" fontId="17" fillId="2" borderId="23" xfId="3" applyNumberFormat="1" applyFont="1" applyFill="1" applyBorder="1" applyAlignment="1">
      <alignment horizontal="right" vertical="center"/>
    </xf>
    <xf numFmtId="165" fontId="17" fillId="2" borderId="24" xfId="3" applyNumberFormat="1" applyFont="1" applyFill="1" applyBorder="1" applyAlignment="1">
      <alignment horizontal="right" vertical="center"/>
    </xf>
    <xf numFmtId="165" fontId="18" fillId="2" borderId="3" xfId="3" applyNumberFormat="1" applyFont="1" applyFill="1" applyBorder="1" applyAlignment="1">
      <alignment horizontal="right" vertical="center"/>
    </xf>
    <xf numFmtId="165" fontId="16" fillId="2" borderId="25" xfId="3" applyNumberFormat="1" applyFont="1" applyFill="1" applyBorder="1" applyAlignment="1">
      <alignment horizontal="right" vertical="center"/>
    </xf>
    <xf numFmtId="165" fontId="19" fillId="2" borderId="23" xfId="3" applyNumberFormat="1" applyFont="1" applyFill="1" applyBorder="1" applyAlignment="1">
      <alignment horizontal="right" vertical="center"/>
    </xf>
    <xf numFmtId="165" fontId="19" fillId="2" borderId="26" xfId="3" applyNumberFormat="1" applyFont="1" applyFill="1" applyBorder="1" applyAlignment="1">
      <alignment horizontal="right" vertical="center"/>
    </xf>
    <xf numFmtId="165" fontId="16" fillId="2" borderId="27" xfId="3" applyNumberFormat="1" applyFont="1" applyFill="1" applyBorder="1" applyAlignment="1">
      <alignment horizontal="right" vertical="center"/>
    </xf>
    <xf numFmtId="165" fontId="16" fillId="2" borderId="28" xfId="3" applyNumberFormat="1" applyFont="1" applyFill="1" applyBorder="1" applyAlignment="1">
      <alignment horizontal="right" vertical="center"/>
    </xf>
    <xf numFmtId="165" fontId="16" fillId="2" borderId="29" xfId="3" applyNumberFormat="1" applyFont="1" applyFill="1" applyBorder="1" applyAlignment="1">
      <alignment horizontal="right" vertical="center"/>
    </xf>
    <xf numFmtId="165" fontId="18" fillId="2" borderId="30" xfId="3" applyNumberFormat="1" applyFont="1" applyFill="1" applyBorder="1" applyAlignment="1">
      <alignment horizontal="right" vertical="center"/>
    </xf>
    <xf numFmtId="165" fontId="17" fillId="2" borderId="3" xfId="3" applyNumberFormat="1" applyFont="1" applyFill="1" applyBorder="1" applyAlignment="1">
      <alignment horizontal="right" vertical="center"/>
    </xf>
    <xf numFmtId="165" fontId="17" fillId="2" borderId="23" xfId="3" applyNumberFormat="1" applyFont="1" applyFill="1" applyBorder="1" applyAlignment="1">
      <alignment horizontal="right" vertical="center"/>
    </xf>
    <xf numFmtId="1" fontId="17" fillId="2" borderId="4" xfId="3" applyNumberFormat="1" applyFont="1" applyFill="1" applyBorder="1" applyAlignment="1">
      <alignment horizontal="right" vertical="center"/>
    </xf>
    <xf numFmtId="164" fontId="17" fillId="4" borderId="32" xfId="3" applyNumberFormat="1" applyFont="1" applyFill="1" applyBorder="1" applyAlignment="1">
      <alignment horizontal="right" vertical="center"/>
    </xf>
    <xf numFmtId="164" fontId="18" fillId="4" borderId="2" xfId="3" applyNumberFormat="1" applyFont="1" applyFill="1" applyBorder="1" applyAlignment="1">
      <alignment horizontal="right" vertical="center"/>
    </xf>
    <xf numFmtId="164" fontId="16" fillId="4" borderId="33" xfId="3" applyNumberFormat="1" applyFont="1" applyFill="1" applyBorder="1" applyAlignment="1">
      <alignment horizontal="right" vertical="center"/>
    </xf>
    <xf numFmtId="164" fontId="19" fillId="4" borderId="1" xfId="3" applyNumberFormat="1" applyFont="1" applyFill="1" applyBorder="1" applyAlignment="1">
      <alignment horizontal="right" vertical="center"/>
    </xf>
    <xf numFmtId="164" fontId="19" fillId="4" borderId="34" xfId="3" applyNumberFormat="1" applyFont="1" applyFill="1" applyBorder="1" applyAlignment="1">
      <alignment horizontal="right" vertical="center"/>
    </xf>
    <xf numFmtId="164" fontId="16" fillId="4" borderId="35" xfId="3" applyNumberFormat="1" applyFont="1" applyFill="1" applyBorder="1" applyAlignment="1">
      <alignment horizontal="right" vertical="center"/>
    </xf>
    <xf numFmtId="164" fontId="16" fillId="4" borderId="36" xfId="3" applyNumberFormat="1" applyFont="1" applyFill="1" applyBorder="1" applyAlignment="1">
      <alignment horizontal="right" vertical="center"/>
    </xf>
    <xf numFmtId="164" fontId="16" fillId="4" borderId="37" xfId="3" applyNumberFormat="1" applyFont="1" applyFill="1" applyBorder="1" applyAlignment="1">
      <alignment horizontal="right" vertical="center"/>
    </xf>
    <xf numFmtId="164" fontId="18" fillId="4" borderId="38" xfId="3" applyNumberFormat="1" applyFont="1" applyFill="1" applyBorder="1" applyAlignment="1">
      <alignment horizontal="right" vertical="center"/>
    </xf>
    <xf numFmtId="164" fontId="17" fillId="4" borderId="2" xfId="3" applyNumberFormat="1" applyFont="1" applyFill="1" applyBorder="1" applyAlignment="1">
      <alignment horizontal="right" vertical="center"/>
    </xf>
    <xf numFmtId="164" fontId="17" fillId="4" borderId="1" xfId="3" applyNumberFormat="1" applyFont="1" applyFill="1" applyBorder="1" applyAlignment="1">
      <alignment horizontal="right" vertical="center"/>
    </xf>
    <xf numFmtId="165" fontId="17" fillId="4" borderId="32" xfId="3" applyNumberFormat="1" applyFont="1" applyFill="1" applyBorder="1" applyAlignment="1">
      <alignment horizontal="right" vertical="center"/>
    </xf>
    <xf numFmtId="165" fontId="18" fillId="4" borderId="2" xfId="3" applyNumberFormat="1" applyFont="1" applyFill="1" applyBorder="1" applyAlignment="1">
      <alignment horizontal="right" vertical="center"/>
    </xf>
    <xf numFmtId="165" fontId="16" fillId="4" borderId="33" xfId="3" applyNumberFormat="1" applyFont="1" applyFill="1" applyBorder="1" applyAlignment="1">
      <alignment horizontal="right" vertical="center"/>
    </xf>
    <xf numFmtId="165" fontId="19" fillId="4" borderId="1" xfId="3" applyNumberFormat="1" applyFont="1" applyFill="1" applyBorder="1" applyAlignment="1">
      <alignment horizontal="right" vertical="center"/>
    </xf>
    <xf numFmtId="165" fontId="19" fillId="4" borderId="34" xfId="3" applyNumberFormat="1" applyFont="1" applyFill="1" applyBorder="1" applyAlignment="1">
      <alignment horizontal="right" vertical="center"/>
    </xf>
    <xf numFmtId="165" fontId="16" fillId="4" borderId="35" xfId="3" applyNumberFormat="1" applyFont="1" applyFill="1" applyBorder="1" applyAlignment="1">
      <alignment horizontal="right" vertical="center"/>
    </xf>
    <xf numFmtId="165" fontId="16" fillId="4" borderId="36" xfId="3" applyNumberFormat="1" applyFont="1" applyFill="1" applyBorder="1" applyAlignment="1">
      <alignment horizontal="right" vertical="center"/>
    </xf>
    <xf numFmtId="165" fontId="16" fillId="4" borderId="37" xfId="3" applyNumberFormat="1" applyFont="1" applyFill="1" applyBorder="1" applyAlignment="1">
      <alignment horizontal="right" vertical="center"/>
    </xf>
    <xf numFmtId="165" fontId="18" fillId="4" borderId="38" xfId="3" applyNumberFormat="1" applyFont="1" applyFill="1" applyBorder="1" applyAlignment="1">
      <alignment horizontal="right" vertical="center"/>
    </xf>
    <xf numFmtId="165" fontId="17" fillId="4" borderId="2" xfId="3" applyNumberFormat="1" applyFont="1" applyFill="1" applyBorder="1" applyAlignment="1">
      <alignment horizontal="right" vertical="center"/>
    </xf>
    <xf numFmtId="165" fontId="17" fillId="4" borderId="1" xfId="3" applyNumberFormat="1" applyFont="1" applyFill="1" applyBorder="1" applyAlignment="1">
      <alignment horizontal="right" vertical="center"/>
    </xf>
    <xf numFmtId="1" fontId="17" fillId="4" borderId="22" xfId="3" applyNumberFormat="1" applyFont="1" applyFill="1" applyBorder="1" applyAlignment="1">
      <alignment horizontal="right" vertical="center"/>
    </xf>
    <xf numFmtId="164" fontId="17" fillId="4" borderId="39" xfId="3" applyNumberFormat="1" applyFont="1" applyFill="1" applyBorder="1" applyAlignment="1">
      <alignment horizontal="right" vertical="center"/>
    </xf>
    <xf numFmtId="164" fontId="18" fillId="4" borderId="11" xfId="3" applyNumberFormat="1" applyFont="1" applyFill="1" applyBorder="1" applyAlignment="1">
      <alignment horizontal="right" vertical="center"/>
    </xf>
    <xf numFmtId="164" fontId="16" fillId="4" borderId="11" xfId="3" applyNumberFormat="1" applyFont="1" applyFill="1" applyBorder="1" applyAlignment="1">
      <alignment horizontal="right" vertical="center"/>
    </xf>
    <xf numFmtId="164" fontId="19" fillId="4" borderId="40" xfId="3" applyNumberFormat="1" applyFont="1" applyFill="1" applyBorder="1" applyAlignment="1">
      <alignment horizontal="right" vertical="center"/>
    </xf>
    <xf numFmtId="0" fontId="5" fillId="2" borderId="41" xfId="3" applyFont="1" applyFill="1" applyBorder="1" applyAlignment="1">
      <alignment horizontal="center" vertical="center"/>
    </xf>
    <xf numFmtId="165" fontId="2" fillId="2" borderId="42" xfId="3" applyNumberFormat="1" applyFont="1" applyFill="1" applyBorder="1" applyAlignment="1">
      <alignment horizontal="right" vertical="center"/>
    </xf>
    <xf numFmtId="165" fontId="2" fillId="2" borderId="104" xfId="3" applyNumberFormat="1" applyFont="1" applyFill="1" applyBorder="1" applyAlignment="1">
      <alignment horizontal="right" vertical="center"/>
    </xf>
    <xf numFmtId="165" fontId="2" fillId="2" borderId="43" xfId="3" applyNumberFormat="1" applyFont="1" applyFill="1" applyBorder="1" applyAlignment="1">
      <alignment horizontal="right" vertical="center"/>
    </xf>
    <xf numFmtId="165" fontId="2" fillId="3" borderId="0" xfId="3" applyNumberFormat="1" applyFont="1" applyFill="1" applyBorder="1" applyAlignment="1">
      <alignment horizontal="right" vertical="center"/>
    </xf>
    <xf numFmtId="0" fontId="2" fillId="2" borderId="41" xfId="3" applyFont="1" applyFill="1" applyBorder="1" applyAlignment="1">
      <alignment horizontal="center"/>
    </xf>
    <xf numFmtId="0" fontId="5" fillId="2" borderId="42" xfId="3" applyFont="1" applyFill="1" applyBorder="1" applyAlignment="1">
      <alignment horizontal="center" vertical="center"/>
    </xf>
    <xf numFmtId="0" fontId="6" fillId="2" borderId="0" xfId="3" applyFont="1" applyFill="1" applyBorder="1" applyAlignment="1"/>
    <xf numFmtId="0" fontId="6" fillId="2" borderId="0" xfId="3" applyFont="1" applyFill="1" applyBorder="1"/>
    <xf numFmtId="0" fontId="8" fillId="2" borderId="0" xfId="3" applyFont="1" applyFill="1" applyBorder="1"/>
    <xf numFmtId="0" fontId="30" fillId="3" borderId="0" xfId="3" applyFill="1" applyBorder="1"/>
    <xf numFmtId="0" fontId="6" fillId="2" borderId="0" xfId="3" applyNumberFormat="1" applyFont="1" applyFill="1" applyAlignment="1">
      <alignment vertical="top"/>
    </xf>
    <xf numFmtId="0" fontId="7" fillId="2" borderId="0" xfId="3" applyFont="1" applyFill="1" applyAlignment="1">
      <alignment vertical="top"/>
    </xf>
    <xf numFmtId="0" fontId="30" fillId="2" borderId="0" xfId="3" applyFill="1" applyAlignment="1">
      <alignment vertical="top" wrapText="1"/>
    </xf>
    <xf numFmtId="0" fontId="6" fillId="2" borderId="0" xfId="3" applyFont="1" applyFill="1" applyAlignment="1">
      <alignment vertical="top"/>
    </xf>
    <xf numFmtId="0" fontId="7" fillId="3" borderId="0" xfId="3" applyFont="1" applyFill="1" applyAlignment="1">
      <alignment horizontal="left" vertical="top" wrapText="1"/>
    </xf>
    <xf numFmtId="0" fontId="7" fillId="0" borderId="0" xfId="3" applyFont="1" applyAlignment="1">
      <alignment horizontal="left" vertical="top" wrapText="1"/>
    </xf>
    <xf numFmtId="0" fontId="2" fillId="2" borderId="0" xfId="3" applyFont="1" applyFill="1" applyAlignment="1">
      <alignment horizontal="left" vertical="top"/>
    </xf>
    <xf numFmtId="0" fontId="7" fillId="2" borderId="0" xfId="3" applyFont="1" applyFill="1" applyAlignment="1">
      <alignment horizontal="left" vertical="top" wrapText="1"/>
    </xf>
    <xf numFmtId="0" fontId="30" fillId="2" borderId="0" xfId="3" applyFill="1" applyAlignment="1">
      <alignment horizontal="left" vertical="top" wrapText="1"/>
    </xf>
    <xf numFmtId="1" fontId="30" fillId="2" borderId="0" xfId="3" applyNumberFormat="1" applyFill="1"/>
    <xf numFmtId="167" fontId="2" fillId="2" borderId="0" xfId="2" applyNumberFormat="1" applyFont="1" applyFill="1" applyBorder="1" applyAlignment="1">
      <alignment horizontal="right" vertical="center"/>
    </xf>
    <xf numFmtId="165" fontId="7" fillId="2" borderId="0" xfId="2" applyNumberFormat="1" applyFill="1"/>
    <xf numFmtId="166" fontId="7" fillId="2" borderId="0" xfId="1" applyNumberFormat="1" applyFill="1"/>
    <xf numFmtId="0" fontId="5" fillId="2" borderId="47" xfId="2" applyFont="1" applyFill="1" applyBorder="1" applyAlignment="1">
      <alignment horizontal="center" vertical="center"/>
    </xf>
    <xf numFmtId="164" fontId="17" fillId="2" borderId="48" xfId="2" applyNumberFormat="1" applyFont="1" applyFill="1" applyBorder="1" applyAlignment="1">
      <alignment horizontal="right"/>
    </xf>
    <xf numFmtId="164" fontId="18" fillId="2" borderId="7" xfId="2" applyNumberFormat="1" applyFont="1" applyFill="1" applyBorder="1" applyAlignment="1">
      <alignment horizontal="right"/>
    </xf>
    <xf numFmtId="164" fontId="16" fillId="2" borderId="49" xfId="2" applyNumberFormat="1" applyFont="1" applyFill="1" applyBorder="1" applyAlignment="1">
      <alignment horizontal="right"/>
    </xf>
    <xf numFmtId="164" fontId="19" fillId="2" borderId="47" xfId="2" applyNumberFormat="1" applyFont="1" applyFill="1" applyBorder="1" applyAlignment="1">
      <alignment horizontal="right"/>
    </xf>
    <xf numFmtId="164" fontId="19" fillId="2" borderId="52" xfId="2" applyNumberFormat="1" applyFont="1" applyFill="1" applyBorder="1" applyAlignment="1">
      <alignment horizontal="right"/>
    </xf>
    <xf numFmtId="164" fontId="16" fillId="2" borderId="50" xfId="2" applyNumberFormat="1" applyFont="1" applyFill="1" applyBorder="1" applyAlignment="1">
      <alignment horizontal="right"/>
    </xf>
    <xf numFmtId="164" fontId="16" fillId="2" borderId="51" xfId="2" applyNumberFormat="1" applyFont="1" applyFill="1" applyBorder="1" applyAlignment="1">
      <alignment horizontal="right"/>
    </xf>
    <xf numFmtId="164" fontId="16" fillId="2" borderId="53" xfId="2" applyNumberFormat="1" applyFont="1" applyFill="1" applyBorder="1" applyAlignment="1">
      <alignment horizontal="right"/>
    </xf>
    <xf numFmtId="164" fontId="18" fillId="2" borderId="54" xfId="2" applyNumberFormat="1" applyFont="1" applyFill="1" applyBorder="1" applyAlignment="1">
      <alignment horizontal="right"/>
    </xf>
    <xf numFmtId="164" fontId="17" fillId="2" borderId="7" xfId="2" applyNumberFormat="1" applyFont="1" applyFill="1" applyBorder="1" applyAlignment="1">
      <alignment horizontal="right"/>
    </xf>
    <xf numFmtId="164" fontId="17" fillId="2" borderId="47" xfId="2" applyNumberFormat="1" applyFont="1" applyFill="1" applyBorder="1" applyAlignment="1">
      <alignment horizontal="right"/>
    </xf>
    <xf numFmtId="164" fontId="17" fillId="2" borderId="6" xfId="2" applyNumberFormat="1" applyFont="1" applyFill="1" applyBorder="1" applyAlignment="1">
      <alignment horizontal="right"/>
    </xf>
    <xf numFmtId="164" fontId="17" fillId="4" borderId="63" xfId="2" applyNumberFormat="1" applyFont="1" applyFill="1" applyBorder="1" applyAlignment="1">
      <alignment horizontal="right"/>
    </xf>
    <xf numFmtId="164" fontId="18" fillId="4" borderId="11" xfId="2" applyNumberFormat="1" applyFont="1" applyFill="1" applyBorder="1" applyAlignment="1">
      <alignment horizontal="right"/>
    </xf>
    <xf numFmtId="164" fontId="16" fillId="4" borderId="64" xfId="2" applyNumberFormat="1" applyFont="1" applyFill="1" applyBorder="1" applyAlignment="1">
      <alignment horizontal="right"/>
    </xf>
    <xf numFmtId="164" fontId="19" fillId="4" borderId="40" xfId="2" applyNumberFormat="1" applyFont="1" applyFill="1" applyBorder="1" applyAlignment="1">
      <alignment horizontal="right"/>
    </xf>
    <xf numFmtId="164" fontId="19" fillId="4" borderId="65" xfId="2" applyNumberFormat="1" applyFont="1" applyFill="1" applyBorder="1" applyAlignment="1">
      <alignment horizontal="right"/>
    </xf>
    <xf numFmtId="164" fontId="16" fillId="4" borderId="66" xfId="2" applyNumberFormat="1" applyFont="1" applyFill="1" applyBorder="1" applyAlignment="1">
      <alignment horizontal="right"/>
    </xf>
    <xf numFmtId="164" fontId="16" fillId="4" borderId="67" xfId="2" applyNumberFormat="1" applyFont="1" applyFill="1" applyBorder="1" applyAlignment="1">
      <alignment horizontal="right"/>
    </xf>
    <xf numFmtId="164" fontId="16" fillId="4" borderId="68" xfId="2" applyNumberFormat="1" applyFont="1" applyFill="1" applyBorder="1" applyAlignment="1">
      <alignment horizontal="right"/>
    </xf>
    <xf numFmtId="164" fontId="18" fillId="4" borderId="69" xfId="2" applyNumberFormat="1" applyFont="1" applyFill="1" applyBorder="1" applyAlignment="1">
      <alignment horizontal="right"/>
    </xf>
    <xf numFmtId="164" fontId="17" fillId="4" borderId="11" xfId="2" applyNumberFormat="1" applyFont="1" applyFill="1" applyBorder="1" applyAlignment="1">
      <alignment horizontal="right"/>
    </xf>
    <xf numFmtId="164" fontId="17" fillId="4" borderId="40" xfId="2" applyNumberFormat="1" applyFont="1" applyFill="1" applyBorder="1" applyAlignment="1">
      <alignment horizontal="right"/>
    </xf>
    <xf numFmtId="170" fontId="17" fillId="4" borderId="23" xfId="2" applyNumberFormat="1" applyFont="1" applyFill="1" applyBorder="1" applyAlignment="1">
      <alignment horizontal="right" vertical="center"/>
    </xf>
    <xf numFmtId="0" fontId="8" fillId="2" borderId="0" xfId="3" applyFont="1" applyFill="1" applyAlignment="1">
      <alignment horizontal="left"/>
    </xf>
    <xf numFmtId="0" fontId="2" fillId="3" borderId="0" xfId="3" applyFont="1" applyFill="1"/>
    <xf numFmtId="1" fontId="20" fillId="2" borderId="0" xfId="3" applyNumberFormat="1" applyFont="1" applyFill="1" applyBorder="1" applyAlignment="1">
      <alignment horizontal="center" vertical="center" wrapText="1"/>
    </xf>
    <xf numFmtId="0" fontId="20" fillId="2" borderId="0" xfId="3" applyFont="1" applyFill="1" applyBorder="1" applyAlignment="1">
      <alignment horizontal="center" vertical="center" wrapText="1"/>
    </xf>
    <xf numFmtId="1" fontId="12" fillId="4" borderId="78" xfId="3" applyNumberFormat="1" applyFont="1" applyFill="1" applyBorder="1" applyAlignment="1">
      <alignment horizontal="center" textRotation="90" wrapText="1"/>
    </xf>
    <xf numFmtId="1" fontId="24" fillId="4" borderId="79" xfId="3" applyNumberFormat="1" applyFont="1" applyFill="1" applyBorder="1" applyAlignment="1">
      <alignment horizontal="center" textRotation="90" wrapText="1"/>
    </xf>
    <xf numFmtId="1" fontId="12" fillId="4" borderId="80" xfId="3" applyNumberFormat="1" applyFont="1" applyFill="1" applyBorder="1" applyAlignment="1">
      <alignment horizontal="center" textRotation="90" wrapText="1"/>
    </xf>
    <xf numFmtId="1" fontId="12" fillId="4" borderId="81" xfId="3" applyNumberFormat="1" applyFont="1" applyFill="1" applyBorder="1" applyAlignment="1">
      <alignment horizontal="center" textRotation="90" wrapText="1"/>
    </xf>
    <xf numFmtId="1" fontId="12" fillId="4" borderId="82" xfId="3" applyNumberFormat="1" applyFont="1" applyFill="1" applyBorder="1" applyAlignment="1">
      <alignment horizontal="center" textRotation="90" wrapText="1"/>
    </xf>
    <xf numFmtId="1" fontId="24" fillId="4" borderId="81" xfId="3" applyNumberFormat="1" applyFont="1" applyFill="1" applyBorder="1" applyAlignment="1">
      <alignment horizontal="center" textRotation="90" wrapText="1"/>
    </xf>
    <xf numFmtId="1" fontId="12" fillId="4" borderId="83" xfId="3" applyNumberFormat="1" applyFont="1" applyFill="1" applyBorder="1" applyAlignment="1">
      <alignment horizontal="center" textRotation="90" wrapText="1"/>
    </xf>
    <xf numFmtId="1" fontId="25" fillId="4" borderId="84" xfId="3" applyNumberFormat="1" applyFont="1" applyFill="1" applyBorder="1" applyAlignment="1">
      <alignment horizontal="center" textRotation="90" wrapText="1"/>
    </xf>
    <xf numFmtId="1" fontId="26" fillId="4" borderId="85" xfId="3" applyNumberFormat="1" applyFont="1" applyFill="1" applyBorder="1" applyAlignment="1">
      <alignment horizontal="center" textRotation="90" wrapText="1"/>
    </xf>
    <xf numFmtId="1" fontId="27" fillId="2" borderId="0" xfId="3" applyNumberFormat="1" applyFont="1" applyFill="1" applyBorder="1" applyAlignment="1">
      <alignment horizontal="center" textRotation="90" wrapText="1"/>
    </xf>
    <xf numFmtId="164" fontId="18" fillId="4" borderId="86" xfId="3" applyNumberFormat="1" applyFont="1" applyFill="1" applyBorder="1" applyAlignment="1">
      <alignment horizontal="right" vertical="center"/>
    </xf>
    <xf numFmtId="164" fontId="28" fillId="4" borderId="23" xfId="3" applyNumberFormat="1" applyFont="1" applyFill="1" applyBorder="1" applyAlignment="1">
      <alignment horizontal="right" vertical="center"/>
    </xf>
    <xf numFmtId="164" fontId="18" fillId="4" borderId="27" xfId="3" applyNumberFormat="1" applyFont="1" applyFill="1" applyBorder="1" applyAlignment="1">
      <alignment horizontal="right" vertical="center"/>
    </xf>
    <xf numFmtId="164" fontId="18" fillId="4" borderId="26" xfId="3" applyNumberFormat="1" applyFont="1" applyFill="1" applyBorder="1" applyAlignment="1">
      <alignment horizontal="right" vertical="center"/>
    </xf>
    <xf numFmtId="164" fontId="28" fillId="4" borderId="26" xfId="3" applyNumberFormat="1" applyFont="1" applyFill="1" applyBorder="1" applyAlignment="1">
      <alignment horizontal="right" vertical="center"/>
    </xf>
    <xf numFmtId="164" fontId="18" fillId="4" borderId="28" xfId="3" applyNumberFormat="1" applyFont="1" applyFill="1" applyBorder="1" applyAlignment="1">
      <alignment horizontal="right" vertical="center"/>
    </xf>
    <xf numFmtId="164" fontId="22" fillId="4" borderId="87" xfId="3" applyNumberFormat="1" applyFont="1" applyFill="1" applyBorder="1" applyAlignment="1">
      <alignment horizontal="right" vertical="center"/>
    </xf>
    <xf numFmtId="1" fontId="5" fillId="4" borderId="4" xfId="3" applyNumberFormat="1" applyFont="1" applyFill="1" applyBorder="1" applyAlignment="1">
      <alignment horizontal="center" vertical="center"/>
    </xf>
    <xf numFmtId="165" fontId="18" fillId="4" borderId="86" xfId="3" applyNumberFormat="1" applyFont="1" applyFill="1" applyBorder="1" applyAlignment="1">
      <alignment horizontal="right" vertical="center"/>
    </xf>
    <xf numFmtId="165" fontId="28" fillId="4" borderId="23" xfId="3" applyNumberFormat="1" applyFont="1" applyFill="1" applyBorder="1" applyAlignment="1">
      <alignment horizontal="right" vertical="center"/>
    </xf>
    <xf numFmtId="165" fontId="18" fillId="4" borderId="27" xfId="3" applyNumberFormat="1" applyFont="1" applyFill="1" applyBorder="1" applyAlignment="1">
      <alignment horizontal="right" vertical="center"/>
    </xf>
    <xf numFmtId="165" fontId="18" fillId="4" borderId="26" xfId="3" applyNumberFormat="1" applyFont="1" applyFill="1" applyBorder="1" applyAlignment="1">
      <alignment horizontal="right" vertical="center"/>
    </xf>
    <xf numFmtId="165" fontId="28" fillId="4" borderId="26" xfId="3" applyNumberFormat="1" applyFont="1" applyFill="1" applyBorder="1" applyAlignment="1">
      <alignment horizontal="right" vertical="center"/>
    </xf>
    <xf numFmtId="165" fontId="18" fillId="4" borderId="28" xfId="3" applyNumberFormat="1" applyFont="1" applyFill="1" applyBorder="1" applyAlignment="1">
      <alignment horizontal="right" vertical="center"/>
    </xf>
    <xf numFmtId="1" fontId="22" fillId="4" borderId="87" xfId="3" applyNumberFormat="1" applyFont="1" applyFill="1" applyBorder="1" applyAlignment="1">
      <alignment horizontal="right" vertical="center"/>
    </xf>
    <xf numFmtId="1" fontId="5" fillId="2" borderId="23" xfId="3" applyNumberFormat="1" applyFont="1" applyFill="1" applyBorder="1" applyAlignment="1">
      <alignment horizontal="center" vertical="center"/>
    </xf>
    <xf numFmtId="164" fontId="18" fillId="2" borderId="86" xfId="3" applyNumberFormat="1" applyFont="1" applyFill="1" applyBorder="1" applyAlignment="1">
      <alignment horizontal="right" vertical="center"/>
    </xf>
    <xf numFmtId="164" fontId="28" fillId="2" borderId="23" xfId="3" applyNumberFormat="1" applyFont="1" applyFill="1" applyBorder="1" applyAlignment="1">
      <alignment horizontal="right" vertical="center"/>
    </xf>
    <xf numFmtId="164" fontId="18" fillId="2" borderId="27" xfId="3" applyNumberFormat="1" applyFont="1" applyFill="1" applyBorder="1" applyAlignment="1">
      <alignment horizontal="right" vertical="center"/>
    </xf>
    <xf numFmtId="164" fontId="18" fillId="2" borderId="26" xfId="3" applyNumberFormat="1" applyFont="1" applyFill="1" applyBorder="1" applyAlignment="1">
      <alignment horizontal="right" vertical="center"/>
    </xf>
    <xf numFmtId="164" fontId="28" fillId="2" borderId="26" xfId="3" applyNumberFormat="1" applyFont="1" applyFill="1" applyBorder="1" applyAlignment="1">
      <alignment horizontal="right" vertical="center"/>
    </xf>
    <xf numFmtId="164" fontId="18" fillId="2" borderId="28" xfId="3" applyNumberFormat="1" applyFont="1" applyFill="1" applyBorder="1" applyAlignment="1">
      <alignment horizontal="right" vertical="center"/>
    </xf>
    <xf numFmtId="164" fontId="22" fillId="2" borderId="87" xfId="3" applyNumberFormat="1" applyFont="1" applyFill="1" applyBorder="1" applyAlignment="1">
      <alignment horizontal="right" vertical="center"/>
    </xf>
    <xf numFmtId="1" fontId="5" fillId="2" borderId="4" xfId="3" applyNumberFormat="1" applyFont="1" applyFill="1" applyBorder="1" applyAlignment="1">
      <alignment horizontal="center" vertical="center"/>
    </xf>
    <xf numFmtId="165" fontId="18" fillId="2" borderId="86" xfId="3" applyNumberFormat="1" applyFont="1" applyFill="1" applyBorder="1" applyAlignment="1">
      <alignment horizontal="right" vertical="center"/>
    </xf>
    <xf numFmtId="165" fontId="28" fillId="2" borderId="23" xfId="3" applyNumberFormat="1" applyFont="1" applyFill="1" applyBorder="1" applyAlignment="1">
      <alignment horizontal="right" vertical="center"/>
    </xf>
    <xf numFmtId="165" fontId="18" fillId="2" borderId="27" xfId="3" applyNumberFormat="1" applyFont="1" applyFill="1" applyBorder="1" applyAlignment="1">
      <alignment horizontal="right" vertical="center"/>
    </xf>
    <xf numFmtId="165" fontId="18" fillId="2" borderId="26" xfId="3" applyNumberFormat="1" applyFont="1" applyFill="1" applyBorder="1" applyAlignment="1">
      <alignment horizontal="right" vertical="center"/>
    </xf>
    <xf numFmtId="165" fontId="28" fillId="2" borderId="26" xfId="3" applyNumberFormat="1" applyFont="1" applyFill="1" applyBorder="1" applyAlignment="1">
      <alignment horizontal="right" vertical="center"/>
    </xf>
    <xf numFmtId="165" fontId="18" fillId="2" borderId="28" xfId="3" applyNumberFormat="1" applyFont="1" applyFill="1" applyBorder="1" applyAlignment="1">
      <alignment horizontal="right" vertical="center"/>
    </xf>
    <xf numFmtId="1" fontId="22" fillId="2" borderId="87" xfId="3" applyNumberFormat="1" applyFont="1" applyFill="1" applyBorder="1" applyAlignment="1">
      <alignment horizontal="right" vertical="center"/>
    </xf>
    <xf numFmtId="164" fontId="18" fillId="4" borderId="88" xfId="3" applyNumberFormat="1" applyFont="1" applyFill="1" applyBorder="1" applyAlignment="1">
      <alignment horizontal="right" vertical="center"/>
    </xf>
    <xf numFmtId="164" fontId="28" fillId="4" borderId="1" xfId="3" applyNumberFormat="1" applyFont="1" applyFill="1" applyBorder="1" applyAlignment="1">
      <alignment horizontal="right" vertical="center"/>
    </xf>
    <xf numFmtId="164" fontId="18" fillId="4" borderId="35" xfId="3" applyNumberFormat="1" applyFont="1" applyFill="1" applyBorder="1" applyAlignment="1">
      <alignment horizontal="right" vertical="center"/>
    </xf>
    <xf numFmtId="164" fontId="18" fillId="4" borderId="34" xfId="3" applyNumberFormat="1" applyFont="1" applyFill="1" applyBorder="1" applyAlignment="1">
      <alignment horizontal="right" vertical="center"/>
    </xf>
    <xf numFmtId="164" fontId="28" fillId="4" borderId="34" xfId="3" applyNumberFormat="1" applyFont="1" applyFill="1" applyBorder="1" applyAlignment="1">
      <alignment horizontal="right" vertical="center"/>
    </xf>
    <xf numFmtId="164" fontId="18" fillId="4" borderId="36" xfId="3" applyNumberFormat="1" applyFont="1" applyFill="1" applyBorder="1" applyAlignment="1">
      <alignment horizontal="right" vertical="center"/>
    </xf>
    <xf numFmtId="164" fontId="22" fillId="4" borderId="89" xfId="3" applyNumberFormat="1" applyFont="1" applyFill="1" applyBorder="1" applyAlignment="1">
      <alignment horizontal="right" vertical="center"/>
    </xf>
    <xf numFmtId="165" fontId="18" fillId="4" borderId="88" xfId="3" applyNumberFormat="1" applyFont="1" applyFill="1" applyBorder="1" applyAlignment="1">
      <alignment horizontal="right" vertical="center"/>
    </xf>
    <xf numFmtId="165" fontId="28" fillId="4" borderId="1" xfId="3" applyNumberFormat="1" applyFont="1" applyFill="1" applyBorder="1" applyAlignment="1">
      <alignment horizontal="right" vertical="center"/>
    </xf>
    <xf numFmtId="165" fontId="18" fillId="4" borderId="35" xfId="3" applyNumberFormat="1" applyFont="1" applyFill="1" applyBorder="1" applyAlignment="1">
      <alignment horizontal="right" vertical="center"/>
    </xf>
    <xf numFmtId="165" fontId="18" fillId="4" borderId="34" xfId="3" applyNumberFormat="1" applyFont="1" applyFill="1" applyBorder="1" applyAlignment="1">
      <alignment horizontal="right" vertical="center"/>
    </xf>
    <xf numFmtId="165" fontId="28" fillId="4" borderId="34" xfId="3" applyNumberFormat="1" applyFont="1" applyFill="1" applyBorder="1" applyAlignment="1">
      <alignment horizontal="right" vertical="center"/>
    </xf>
    <xf numFmtId="165" fontId="18" fillId="4" borderId="36" xfId="3" applyNumberFormat="1" applyFont="1" applyFill="1" applyBorder="1" applyAlignment="1">
      <alignment horizontal="right" vertical="center"/>
    </xf>
    <xf numFmtId="1" fontId="22" fillId="4" borderId="89" xfId="3" applyNumberFormat="1" applyFont="1" applyFill="1" applyBorder="1" applyAlignment="1">
      <alignment horizontal="right" vertical="center"/>
    </xf>
    <xf numFmtId="1" fontId="6" fillId="2" borderId="0" xfId="3" applyNumberFormat="1" applyFont="1" applyFill="1" applyBorder="1" applyAlignment="1"/>
    <xf numFmtId="165" fontId="6" fillId="2" borderId="0" xfId="3" applyNumberFormat="1" applyFont="1" applyFill="1" applyBorder="1"/>
    <xf numFmtId="1" fontId="6" fillId="2" borderId="0" xfId="3" applyNumberFormat="1" applyFont="1" applyFill="1" applyAlignment="1">
      <alignment vertical="top"/>
    </xf>
    <xf numFmtId="0" fontId="6" fillId="3" borderId="0" xfId="3" applyNumberFormat="1" applyFont="1" applyFill="1" applyAlignment="1">
      <alignment vertical="top"/>
    </xf>
    <xf numFmtId="0" fontId="2" fillId="0" borderId="0" xfId="3" applyFont="1"/>
    <xf numFmtId="0" fontId="30" fillId="2" borderId="0" xfId="3" applyFill="1" applyBorder="1" applyAlignment="1">
      <alignment vertical="center" wrapText="1"/>
    </xf>
    <xf numFmtId="0" fontId="5" fillId="4" borderId="23" xfId="3" applyFont="1" applyFill="1" applyBorder="1" applyAlignment="1">
      <alignment horizontal="center" vertical="center"/>
    </xf>
    <xf numFmtId="167" fontId="2" fillId="2" borderId="31" xfId="3" applyNumberFormat="1" applyFont="1" applyFill="1" applyBorder="1" applyAlignment="1">
      <alignment horizontal="right" vertical="center"/>
    </xf>
    <xf numFmtId="0" fontId="5" fillId="2" borderId="23" xfId="3" applyFont="1" applyFill="1" applyBorder="1" applyAlignment="1">
      <alignment horizontal="center" vertical="center"/>
    </xf>
    <xf numFmtId="164" fontId="23" fillId="2" borderId="0" xfId="3" applyNumberFormat="1" applyFont="1" applyFill="1" applyBorder="1" applyAlignment="1">
      <alignment horizontal="right" vertical="center"/>
    </xf>
    <xf numFmtId="164" fontId="21" fillId="2" borderId="0" xfId="3" applyNumberFormat="1" applyFont="1" applyFill="1" applyBorder="1" applyAlignment="1">
      <alignment horizontal="right" vertical="center"/>
    </xf>
    <xf numFmtId="164" fontId="16" fillId="2" borderId="0" xfId="3" applyNumberFormat="1" applyFont="1" applyFill="1" applyBorder="1" applyAlignment="1">
      <alignment horizontal="right" vertical="center"/>
    </xf>
    <xf numFmtId="164" fontId="19" fillId="2" borderId="0" xfId="3" applyNumberFormat="1" applyFont="1" applyFill="1" applyBorder="1" applyAlignment="1">
      <alignment horizontal="right" vertical="center"/>
    </xf>
    <xf numFmtId="164" fontId="5" fillId="2" borderId="0" xfId="3" applyNumberFormat="1" applyFont="1" applyFill="1" applyBorder="1" applyAlignment="1">
      <alignment horizontal="right" vertical="center"/>
    </xf>
    <xf numFmtId="164" fontId="2" fillId="2" borderId="0" xfId="3" applyNumberFormat="1" applyFont="1" applyFill="1" applyBorder="1" applyAlignment="1">
      <alignment horizontal="right" vertical="center"/>
    </xf>
    <xf numFmtId="167" fontId="2" fillId="2" borderId="0" xfId="3" applyNumberFormat="1" applyFont="1" applyFill="1" applyBorder="1" applyAlignment="1">
      <alignment horizontal="right" vertical="center"/>
    </xf>
    <xf numFmtId="0" fontId="2" fillId="2" borderId="0" xfId="3" applyFont="1" applyFill="1" applyBorder="1"/>
    <xf numFmtId="0" fontId="5" fillId="2" borderId="0" xfId="3" applyFont="1" applyFill="1" applyBorder="1" applyAlignment="1">
      <alignment horizontal="center" vertical="center"/>
    </xf>
    <xf numFmtId="167" fontId="23" fillId="2" borderId="0" xfId="3" applyNumberFormat="1" applyFont="1" applyFill="1" applyBorder="1" applyAlignment="1">
      <alignment horizontal="right" vertical="center"/>
    </xf>
    <xf numFmtId="167" fontId="21" fillId="2" borderId="0" xfId="3" applyNumberFormat="1" applyFont="1" applyFill="1" applyBorder="1" applyAlignment="1">
      <alignment horizontal="right" vertical="center"/>
    </xf>
    <xf numFmtId="167" fontId="16" fillId="2" borderId="0" xfId="3" applyNumberFormat="1" applyFont="1" applyFill="1" applyBorder="1" applyAlignment="1">
      <alignment horizontal="right" vertical="center"/>
    </xf>
    <xf numFmtId="167" fontId="19" fillId="2" borderId="0" xfId="3" applyNumberFormat="1" applyFont="1" applyFill="1" applyBorder="1" applyAlignment="1">
      <alignment horizontal="right" vertical="center"/>
    </xf>
    <xf numFmtId="167" fontId="5" fillId="2" borderId="0" xfId="3" applyNumberFormat="1" applyFont="1" applyFill="1" applyBorder="1" applyAlignment="1">
      <alignment horizontal="right" vertical="center"/>
    </xf>
    <xf numFmtId="164" fontId="18" fillId="4" borderId="90" xfId="3" applyNumberFormat="1" applyFont="1" applyFill="1" applyBorder="1" applyAlignment="1">
      <alignment horizontal="right" vertical="center"/>
    </xf>
    <xf numFmtId="165" fontId="18" fillId="4" borderId="90" xfId="3" applyNumberFormat="1" applyFont="1" applyFill="1" applyBorder="1" applyAlignment="1">
      <alignment horizontal="right" vertical="center"/>
    </xf>
    <xf numFmtId="2" fontId="28" fillId="4" borderId="26" xfId="3" applyNumberFormat="1" applyFont="1" applyFill="1" applyBorder="1" applyAlignment="1">
      <alignment horizontal="right" vertical="center"/>
    </xf>
    <xf numFmtId="167" fontId="2" fillId="2" borderId="31" xfId="3" applyNumberFormat="1" applyFont="1" applyFill="1" applyBorder="1" applyAlignment="1">
      <alignment horizontal="right"/>
    </xf>
    <xf numFmtId="0" fontId="5" fillId="4" borderId="47" xfId="3" applyFont="1" applyFill="1" applyBorder="1" applyAlignment="1">
      <alignment horizontal="center" vertical="center"/>
    </xf>
    <xf numFmtId="164" fontId="18" fillId="4" borderId="91" xfId="3" applyNumberFormat="1" applyFont="1" applyFill="1" applyBorder="1" applyAlignment="1">
      <alignment horizontal="right" vertical="center"/>
    </xf>
    <xf numFmtId="164" fontId="28" fillId="4" borderId="47" xfId="3" applyNumberFormat="1" applyFont="1" applyFill="1" applyBorder="1" applyAlignment="1">
      <alignment horizontal="right" vertical="center"/>
    </xf>
    <xf numFmtId="164" fontId="18" fillId="4" borderId="50" xfId="3" applyNumberFormat="1" applyFont="1" applyFill="1" applyBorder="1" applyAlignment="1">
      <alignment horizontal="right" vertical="center"/>
    </xf>
    <xf numFmtId="164" fontId="18" fillId="4" borderId="52" xfId="3" applyNumberFormat="1" applyFont="1" applyFill="1" applyBorder="1" applyAlignment="1">
      <alignment horizontal="right" vertical="center"/>
    </xf>
    <xf numFmtId="164" fontId="28" fillId="4" borderId="52" xfId="3" applyNumberFormat="1" applyFont="1" applyFill="1" applyBorder="1" applyAlignment="1">
      <alignment horizontal="right" vertical="center"/>
    </xf>
    <xf numFmtId="164" fontId="18" fillId="4" borderId="51" xfId="3" applyNumberFormat="1" applyFont="1" applyFill="1" applyBorder="1" applyAlignment="1">
      <alignment horizontal="right" vertical="center"/>
    </xf>
    <xf numFmtId="164" fontId="18" fillId="4" borderId="7" xfId="3" applyNumberFormat="1" applyFont="1" applyFill="1" applyBorder="1" applyAlignment="1">
      <alignment horizontal="right" vertical="center"/>
    </xf>
    <xf numFmtId="164" fontId="22" fillId="4" borderId="92" xfId="3" applyNumberFormat="1" applyFont="1" applyFill="1" applyBorder="1" applyAlignment="1">
      <alignment horizontal="right" vertical="center"/>
    </xf>
    <xf numFmtId="165" fontId="18" fillId="4" borderId="91" xfId="3" applyNumberFormat="1" applyFont="1" applyFill="1" applyBorder="1" applyAlignment="1">
      <alignment horizontal="right" vertical="center"/>
    </xf>
    <xf numFmtId="165" fontId="28" fillId="4" borderId="47" xfId="3" applyNumberFormat="1" applyFont="1" applyFill="1" applyBorder="1" applyAlignment="1">
      <alignment horizontal="right" vertical="center"/>
    </xf>
    <xf numFmtId="165" fontId="18" fillId="4" borderId="50" xfId="3" applyNumberFormat="1" applyFont="1" applyFill="1" applyBorder="1" applyAlignment="1">
      <alignment horizontal="right" vertical="center"/>
    </xf>
    <xf numFmtId="165" fontId="18" fillId="4" borderId="52" xfId="3" applyNumberFormat="1" applyFont="1" applyFill="1" applyBorder="1" applyAlignment="1">
      <alignment horizontal="right" vertical="center"/>
    </xf>
    <xf numFmtId="165" fontId="28" fillId="4" borderId="52" xfId="3" applyNumberFormat="1" applyFont="1" applyFill="1" applyBorder="1" applyAlignment="1">
      <alignment horizontal="right" vertical="center"/>
    </xf>
    <xf numFmtId="165" fontId="18" fillId="4" borderId="51" xfId="3" applyNumberFormat="1" applyFont="1" applyFill="1" applyBorder="1" applyAlignment="1">
      <alignment horizontal="right" vertical="center"/>
    </xf>
    <xf numFmtId="165" fontId="18" fillId="4" borderId="7" xfId="3" applyNumberFormat="1" applyFont="1" applyFill="1" applyBorder="1" applyAlignment="1">
      <alignment horizontal="right" vertical="center"/>
    </xf>
    <xf numFmtId="1" fontId="22" fillId="4" borderId="92" xfId="3" applyNumberFormat="1" applyFont="1" applyFill="1" applyBorder="1" applyAlignment="1">
      <alignment horizontal="right" vertical="center"/>
    </xf>
    <xf numFmtId="2" fontId="2" fillId="3" borderId="0" xfId="3" applyNumberFormat="1" applyFont="1" applyFill="1"/>
    <xf numFmtId="0" fontId="5" fillId="2" borderId="47" xfId="3" applyFont="1" applyFill="1" applyBorder="1" applyAlignment="1">
      <alignment horizontal="center" vertical="center"/>
    </xf>
    <xf numFmtId="164" fontId="18" fillId="2" borderId="91" xfId="3" applyNumberFormat="1" applyFont="1" applyFill="1" applyBorder="1" applyAlignment="1">
      <alignment horizontal="right" vertical="center"/>
    </xf>
    <xf numFmtId="164" fontId="28" fillId="2" borderId="47" xfId="3" applyNumberFormat="1" applyFont="1" applyFill="1" applyBorder="1" applyAlignment="1">
      <alignment horizontal="right" vertical="center"/>
    </xf>
    <xf numFmtId="164" fontId="18" fillId="2" borderId="50" xfId="3" applyNumberFormat="1" applyFont="1" applyFill="1" applyBorder="1" applyAlignment="1">
      <alignment horizontal="right" vertical="center"/>
    </xf>
    <xf numFmtId="164" fontId="18" fillId="2" borderId="52" xfId="3" applyNumberFormat="1" applyFont="1" applyFill="1" applyBorder="1" applyAlignment="1">
      <alignment horizontal="right" vertical="center"/>
    </xf>
    <xf numFmtId="164" fontId="28" fillId="2" borderId="52" xfId="3" applyNumberFormat="1" applyFont="1" applyFill="1" applyBorder="1" applyAlignment="1">
      <alignment horizontal="right" vertical="center"/>
    </xf>
    <xf numFmtId="164" fontId="18" fillId="2" borderId="51" xfId="3" applyNumberFormat="1" applyFont="1" applyFill="1" applyBorder="1" applyAlignment="1">
      <alignment horizontal="right" vertical="center"/>
    </xf>
    <xf numFmtId="164" fontId="18" fillId="2" borderId="7" xfId="3" applyNumberFormat="1" applyFont="1" applyFill="1" applyBorder="1" applyAlignment="1">
      <alignment horizontal="right" vertical="center"/>
    </xf>
    <xf numFmtId="164" fontId="22" fillId="2" borderId="92" xfId="3" applyNumberFormat="1" applyFont="1" applyFill="1" applyBorder="1" applyAlignment="1">
      <alignment horizontal="right" vertical="center"/>
    </xf>
    <xf numFmtId="165" fontId="18" fillId="2" borderId="91" xfId="3" applyNumberFormat="1" applyFont="1" applyFill="1" applyBorder="1" applyAlignment="1">
      <alignment horizontal="right" vertical="center"/>
    </xf>
    <xf numFmtId="165" fontId="28" fillId="2" borderId="47" xfId="3" applyNumberFormat="1" applyFont="1" applyFill="1" applyBorder="1" applyAlignment="1">
      <alignment horizontal="right" vertical="center"/>
    </xf>
    <xf numFmtId="165" fontId="18" fillId="2" borderId="50" xfId="3" applyNumberFormat="1" applyFont="1" applyFill="1" applyBorder="1" applyAlignment="1">
      <alignment horizontal="right" vertical="center"/>
    </xf>
    <xf numFmtId="165" fontId="18" fillId="2" borderId="52" xfId="3" applyNumberFormat="1" applyFont="1" applyFill="1" applyBorder="1" applyAlignment="1">
      <alignment horizontal="right" vertical="center"/>
    </xf>
    <xf numFmtId="165" fontId="28" fillId="2" borderId="52" xfId="3" applyNumberFormat="1" applyFont="1" applyFill="1" applyBorder="1" applyAlignment="1">
      <alignment horizontal="right" vertical="center"/>
    </xf>
    <xf numFmtId="165" fontId="18" fillId="2" borderId="51" xfId="3" applyNumberFormat="1" applyFont="1" applyFill="1" applyBorder="1" applyAlignment="1">
      <alignment horizontal="right" vertical="center"/>
    </xf>
    <xf numFmtId="165" fontId="18" fillId="2" borderId="7" xfId="3" applyNumberFormat="1" applyFont="1" applyFill="1" applyBorder="1" applyAlignment="1">
      <alignment horizontal="right" vertical="center"/>
    </xf>
    <xf numFmtId="1" fontId="22" fillId="2" borderId="92" xfId="3" applyNumberFormat="1" applyFont="1" applyFill="1" applyBorder="1" applyAlignment="1">
      <alignment horizontal="right" vertical="center"/>
    </xf>
    <xf numFmtId="0" fontId="5" fillId="4" borderId="40" xfId="3" applyFont="1" applyFill="1" applyBorder="1" applyAlignment="1">
      <alignment horizontal="center" vertical="center"/>
    </xf>
    <xf numFmtId="164" fontId="18" fillId="4" borderId="93" xfId="3" applyNumberFormat="1" applyFont="1" applyFill="1" applyBorder="1" applyAlignment="1">
      <alignment horizontal="right" vertical="center"/>
    </xf>
    <xf numFmtId="164" fontId="28" fillId="4" borderId="40" xfId="3" applyNumberFormat="1" applyFont="1" applyFill="1" applyBorder="1" applyAlignment="1">
      <alignment horizontal="right" vertical="center"/>
    </xf>
    <xf numFmtId="164" fontId="18" fillId="4" borderId="66" xfId="3" applyNumberFormat="1" applyFont="1" applyFill="1" applyBorder="1" applyAlignment="1">
      <alignment horizontal="right" vertical="center"/>
    </xf>
    <xf numFmtId="164" fontId="18" fillId="4" borderId="65" xfId="3" applyNumberFormat="1" applyFont="1" applyFill="1" applyBorder="1" applyAlignment="1">
      <alignment horizontal="right" vertical="center"/>
    </xf>
    <xf numFmtId="164" fontId="28" fillId="4" borderId="65" xfId="3" applyNumberFormat="1" applyFont="1" applyFill="1" applyBorder="1" applyAlignment="1">
      <alignment horizontal="right" vertical="center"/>
    </xf>
    <xf numFmtId="164" fontId="18" fillId="4" borderId="67" xfId="3" applyNumberFormat="1" applyFont="1" applyFill="1" applyBorder="1" applyAlignment="1">
      <alignment horizontal="right" vertical="center"/>
    </xf>
    <xf numFmtId="164" fontId="22" fillId="4" borderId="94" xfId="3" applyNumberFormat="1" applyFont="1" applyFill="1" applyBorder="1" applyAlignment="1">
      <alignment horizontal="right" vertical="center"/>
    </xf>
    <xf numFmtId="165" fontId="18" fillId="4" borderId="93" xfId="3" applyNumberFormat="1" applyFont="1" applyFill="1" applyBorder="1" applyAlignment="1">
      <alignment horizontal="right" vertical="center"/>
    </xf>
    <xf numFmtId="165" fontId="28" fillId="4" borderId="40" xfId="3" applyNumberFormat="1" applyFont="1" applyFill="1" applyBorder="1" applyAlignment="1">
      <alignment horizontal="right" vertical="center"/>
    </xf>
    <xf numFmtId="165" fontId="18" fillId="4" borderId="66" xfId="3" applyNumberFormat="1" applyFont="1" applyFill="1" applyBorder="1" applyAlignment="1">
      <alignment horizontal="right" vertical="center"/>
    </xf>
    <xf numFmtId="165" fontId="18" fillId="4" borderId="65" xfId="3" applyNumberFormat="1" applyFont="1" applyFill="1" applyBorder="1" applyAlignment="1">
      <alignment horizontal="right" vertical="center"/>
    </xf>
    <xf numFmtId="165" fontId="28" fillId="4" borderId="65" xfId="3" applyNumberFormat="1" applyFont="1" applyFill="1" applyBorder="1" applyAlignment="1">
      <alignment horizontal="right" vertical="center"/>
    </xf>
    <xf numFmtId="165" fontId="18" fillId="4" borderId="67" xfId="3" applyNumberFormat="1" applyFont="1" applyFill="1" applyBorder="1" applyAlignment="1">
      <alignment horizontal="right" vertical="center"/>
    </xf>
    <xf numFmtId="165" fontId="18" fillId="4" borderId="11" xfId="3" applyNumberFormat="1" applyFont="1" applyFill="1" applyBorder="1" applyAlignment="1">
      <alignment horizontal="right" vertical="center"/>
    </xf>
    <xf numFmtId="1" fontId="22" fillId="4" borderId="94" xfId="3" applyNumberFormat="1" applyFont="1" applyFill="1" applyBorder="1" applyAlignment="1">
      <alignment horizontal="right" vertical="center"/>
    </xf>
    <xf numFmtId="1" fontId="12" fillId="4" borderId="95" xfId="3" applyNumberFormat="1" applyFont="1" applyFill="1" applyBorder="1" applyAlignment="1">
      <alignment horizontal="center" textRotation="90" wrapText="1"/>
    </xf>
    <xf numFmtId="1" fontId="24" fillId="4" borderId="96" xfId="3" applyNumberFormat="1" applyFont="1" applyFill="1" applyBorder="1" applyAlignment="1">
      <alignment horizontal="center" textRotation="90" wrapText="1"/>
    </xf>
    <xf numFmtId="1" fontId="24" fillId="4" borderId="97" xfId="3" applyNumberFormat="1" applyFont="1" applyFill="1" applyBorder="1" applyAlignment="1">
      <alignment horizontal="center" textRotation="90" wrapText="1"/>
    </xf>
    <xf numFmtId="1" fontId="12" fillId="3" borderId="0" xfId="3" applyNumberFormat="1" applyFont="1" applyFill="1" applyBorder="1" applyAlignment="1">
      <alignment horizontal="center" textRotation="90" wrapText="1"/>
    </xf>
    <xf numFmtId="1" fontId="25" fillId="3" borderId="0" xfId="3" applyNumberFormat="1" applyFont="1" applyFill="1" applyBorder="1" applyAlignment="1">
      <alignment horizontal="center" textRotation="90" wrapText="1"/>
    </xf>
    <xf numFmtId="1" fontId="26" fillId="3" borderId="0" xfId="3" applyNumberFormat="1" applyFont="1" applyFill="1" applyBorder="1" applyAlignment="1">
      <alignment horizontal="center" textRotation="90" wrapText="1"/>
    </xf>
    <xf numFmtId="165" fontId="18" fillId="4" borderId="98" xfId="3" applyNumberFormat="1" applyFont="1" applyFill="1" applyBorder="1" applyAlignment="1">
      <alignment horizontal="right" vertical="center"/>
    </xf>
    <xf numFmtId="165" fontId="28" fillId="4" borderId="99" xfId="3" applyNumberFormat="1" applyFont="1" applyFill="1" applyBorder="1" applyAlignment="1">
      <alignment horizontal="right" vertical="center"/>
    </xf>
    <xf numFmtId="165" fontId="22" fillId="4" borderId="87" xfId="3" applyNumberFormat="1" applyFont="1" applyFill="1" applyBorder="1" applyAlignment="1">
      <alignment horizontal="right" vertical="center"/>
    </xf>
    <xf numFmtId="164" fontId="18" fillId="3" borderId="0" xfId="3" applyNumberFormat="1" applyFont="1" applyFill="1" applyBorder="1" applyAlignment="1">
      <alignment horizontal="right" vertical="center"/>
    </xf>
    <xf numFmtId="164" fontId="22" fillId="3" borderId="0" xfId="3" applyNumberFormat="1" applyFont="1" applyFill="1" applyBorder="1" applyAlignment="1">
      <alignment horizontal="right" vertical="center"/>
    </xf>
    <xf numFmtId="165" fontId="18" fillId="3" borderId="0" xfId="3" applyNumberFormat="1" applyFont="1" applyFill="1" applyBorder="1" applyAlignment="1">
      <alignment horizontal="right" vertical="center"/>
    </xf>
    <xf numFmtId="1" fontId="22" fillId="3" borderId="0" xfId="3" applyNumberFormat="1" applyFont="1" applyFill="1" applyBorder="1" applyAlignment="1">
      <alignment horizontal="right" vertical="center"/>
    </xf>
    <xf numFmtId="165" fontId="18" fillId="2" borderId="98" xfId="3" applyNumberFormat="1" applyFont="1" applyFill="1" applyBorder="1" applyAlignment="1">
      <alignment horizontal="right" vertical="center"/>
    </xf>
    <xf numFmtId="165" fontId="28" fillId="2" borderId="99" xfId="3" applyNumberFormat="1" applyFont="1" applyFill="1" applyBorder="1" applyAlignment="1">
      <alignment horizontal="right" vertical="center"/>
    </xf>
    <xf numFmtId="165" fontId="22" fillId="2" borderId="87" xfId="3" applyNumberFormat="1" applyFont="1" applyFill="1" applyBorder="1" applyAlignment="1">
      <alignment horizontal="right" vertical="center"/>
    </xf>
    <xf numFmtId="165" fontId="18" fillId="4" borderId="100" xfId="3" applyNumberFormat="1" applyFont="1" applyFill="1" applyBorder="1" applyAlignment="1">
      <alignment horizontal="right" vertical="center"/>
    </xf>
    <xf numFmtId="165" fontId="28" fillId="4" borderId="101" xfId="3" applyNumberFormat="1" applyFont="1" applyFill="1" applyBorder="1" applyAlignment="1">
      <alignment horizontal="right" vertical="center"/>
    </xf>
    <xf numFmtId="165" fontId="22" fillId="4" borderId="89" xfId="3" applyNumberFormat="1" applyFont="1" applyFill="1" applyBorder="1" applyAlignment="1">
      <alignment horizontal="right" vertical="center"/>
    </xf>
    <xf numFmtId="165" fontId="29" fillId="3" borderId="0" xfId="3" applyNumberFormat="1" applyFont="1" applyFill="1" applyBorder="1" applyAlignment="1">
      <alignment horizontal="right" vertical="center"/>
    </xf>
    <xf numFmtId="0" fontId="30" fillId="3" borderId="0" xfId="3" applyFill="1" applyAlignment="1">
      <alignment wrapText="1"/>
    </xf>
    <xf numFmtId="1" fontId="6" fillId="2" borderId="0" xfId="3" applyNumberFormat="1" applyFont="1" applyFill="1" applyBorder="1" applyAlignment="1">
      <alignment vertical="top" wrapText="1"/>
    </xf>
    <xf numFmtId="1" fontId="3" fillId="2" borderId="0" xfId="3" applyNumberFormat="1" applyFont="1" applyFill="1" applyBorder="1" applyAlignment="1">
      <alignment horizontal="left" vertical="center" wrapText="1"/>
    </xf>
    <xf numFmtId="0" fontId="4" fillId="0" borderId="0" xfId="3" applyFont="1" applyAlignment="1">
      <alignment vertical="center" wrapText="1"/>
    </xf>
    <xf numFmtId="1" fontId="5" fillId="2" borderId="0" xfId="3" applyNumberFormat="1" applyFont="1" applyFill="1" applyBorder="1" applyAlignment="1">
      <alignment horizontal="left" vertical="center" wrapText="1"/>
    </xf>
    <xf numFmtId="0" fontId="30" fillId="0" borderId="0" xfId="3" applyAlignment="1">
      <alignment vertical="center" wrapText="1"/>
    </xf>
    <xf numFmtId="0" fontId="6" fillId="2" borderId="0" xfId="3" applyFont="1" applyFill="1" applyBorder="1" applyAlignment="1">
      <alignment vertical="top" wrapText="1"/>
    </xf>
    <xf numFmtId="0" fontId="30" fillId="0" borderId="0" xfId="3" applyAlignment="1">
      <alignment wrapText="1"/>
    </xf>
    <xf numFmtId="0" fontId="6" fillId="2" borderId="0" xfId="3" applyFont="1" applyFill="1" applyBorder="1" applyAlignment="1">
      <alignment horizontal="left" vertical="top" wrapText="1"/>
    </xf>
    <xf numFmtId="0" fontId="30" fillId="2" borderId="0" xfId="3" applyFill="1" applyBorder="1" applyAlignment="1">
      <alignment vertical="center" wrapText="1"/>
    </xf>
    <xf numFmtId="1" fontId="1" fillId="2" borderId="0" xfId="3" applyNumberFormat="1" applyFont="1" applyFill="1" applyBorder="1" applyAlignment="1">
      <alignment horizontal="left" vertical="center" wrapText="1"/>
    </xf>
    <xf numFmtId="0" fontId="9" fillId="2" borderId="0" xfId="3" applyFont="1" applyFill="1" applyAlignment="1">
      <alignment vertical="center" wrapText="1"/>
    </xf>
    <xf numFmtId="0" fontId="9" fillId="0" borderId="0" xfId="3" applyFont="1" applyAlignment="1">
      <alignment vertical="center" wrapText="1"/>
    </xf>
    <xf numFmtId="0" fontId="9" fillId="0" borderId="0" xfId="3" applyFont="1" applyAlignment="1">
      <alignment wrapText="1"/>
    </xf>
    <xf numFmtId="1" fontId="8" fillId="2" borderId="0" xfId="3" applyNumberFormat="1" applyFont="1" applyFill="1" applyBorder="1" applyAlignment="1">
      <alignment horizontal="left" vertical="center" wrapText="1"/>
    </xf>
    <xf numFmtId="0" fontId="2" fillId="2" borderId="0" xfId="3" applyFont="1" applyFill="1" applyAlignment="1">
      <alignment horizontal="left" vertical="top" wrapText="1"/>
    </xf>
    <xf numFmtId="0" fontId="30" fillId="2" borderId="0" xfId="3" applyFill="1" applyAlignment="1">
      <alignment vertical="top" wrapText="1"/>
    </xf>
    <xf numFmtId="1" fontId="1" fillId="2" borderId="0" xfId="2" applyNumberFormat="1" applyFont="1" applyFill="1" applyBorder="1" applyAlignment="1">
      <alignment horizontal="left" vertical="center" wrapText="1"/>
    </xf>
    <xf numFmtId="0" fontId="9" fillId="2" borderId="0" xfId="2" applyFont="1" applyFill="1" applyAlignment="1">
      <alignment vertical="center" wrapText="1"/>
    </xf>
    <xf numFmtId="0" fontId="9" fillId="0" borderId="0" xfId="2" applyFont="1" applyAlignment="1">
      <alignment wrapText="1"/>
    </xf>
    <xf numFmtId="1" fontId="8" fillId="2" borderId="0" xfId="2" applyNumberFormat="1" applyFont="1" applyFill="1" applyBorder="1" applyAlignment="1">
      <alignment horizontal="left" vertical="center" wrapText="1"/>
    </xf>
    <xf numFmtId="0" fontId="7" fillId="0" borderId="0" xfId="2" applyAlignment="1">
      <alignment vertical="center" wrapText="1"/>
    </xf>
    <xf numFmtId="0" fontId="6" fillId="3" borderId="0" xfId="3" applyNumberFormat="1" applyFont="1" applyFill="1" applyAlignment="1">
      <alignment horizontal="left" vertical="top" wrapText="1"/>
    </xf>
    <xf numFmtId="0" fontId="7" fillId="0" borderId="0" xfId="3" applyFont="1" applyAlignment="1">
      <alignment vertical="center" wrapText="1"/>
    </xf>
    <xf numFmtId="0" fontId="6" fillId="2" borderId="0" xfId="3" applyNumberFormat="1" applyFont="1" applyFill="1" applyAlignment="1">
      <alignment horizontal="left" vertical="top" wrapText="1"/>
    </xf>
    <xf numFmtId="1" fontId="3" fillId="2" borderId="0" xfId="3" applyNumberFormat="1" applyFont="1" applyFill="1" applyBorder="1" applyAlignment="1">
      <alignment horizontal="left" vertical="center"/>
    </xf>
    <xf numFmtId="0" fontId="4" fillId="0" borderId="0" xfId="3" applyFont="1" applyAlignment="1"/>
    <xf numFmtId="0" fontId="30" fillId="0" borderId="0" xfId="3" applyAlignment="1"/>
  </cellXfs>
  <cellStyles count="4">
    <cellStyle name="Normal 2" xfId="2"/>
    <cellStyle name="Normalny" xfId="0" builtinId="0"/>
    <cellStyle name="Normalny 2" xfId="3"/>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c:f>
          <c:strCache>
            <c:ptCount val="1"/>
            <c:pt idx="0">
              <c:v>CO2 Emissions* by Sector: EU-27</c:v>
            </c:pt>
          </c:strCache>
        </c:strRef>
      </c:tx>
      <c:layout>
        <c:manualLayout>
          <c:xMode val="edge"/>
          <c:yMode val="edge"/>
          <c:x val="0.31947089789579702"/>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pl-PL"/>
        </a:p>
      </c:txPr>
    </c:title>
    <c:autoTitleDeleted val="0"/>
    <c:plotArea>
      <c:layout>
        <c:manualLayout>
          <c:layoutTarget val="inner"/>
          <c:xMode val="edge"/>
          <c:yMode val="edge"/>
          <c:x val="7.9395158350032441E-2"/>
          <c:y val="0.12171072180612955"/>
          <c:w val="0.892250350981317"/>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0.97725095956234909</c:v>
              </c:pt>
              <c:pt idx="2">
                <c:v>0.94462714701213912</c:v>
              </c:pt>
              <c:pt idx="3">
                <c:v>0.90898822051086048</c:v>
              </c:pt>
              <c:pt idx="4">
                <c:v>0.91358984148626132</c:v>
              </c:pt>
              <c:pt idx="5">
                <c:v>0.91548363780369868</c:v>
              </c:pt>
              <c:pt idx="6">
                <c:v>0.93544070347379349</c:v>
              </c:pt>
              <c:pt idx="7">
                <c:v>0.91143345137666831</c:v>
              </c:pt>
              <c:pt idx="8">
                <c:v>0.91335670214119635</c:v>
              </c:pt>
              <c:pt idx="9">
                <c:v>0.8877566119470498</c:v>
              </c:pt>
              <c:pt idx="10">
                <c:v>0.90602928741958411</c:v>
              </c:pt>
              <c:pt idx="11">
                <c:v>0.92399298113985184</c:v>
              </c:pt>
              <c:pt idx="12">
                <c:v>0.93954381768472661</c:v>
              </c:pt>
              <c:pt idx="13">
                <c:v>0.97232385496107876</c:v>
              </c:pt>
              <c:pt idx="14">
                <c:v>0.96713689420164228</c:v>
              </c:pt>
              <c:pt idx="15">
                <c:v>0.9610455830224589</c:v>
              </c:pt>
              <c:pt idx="16">
                <c:v>0.96557247131982615</c:v>
              </c:pt>
              <c:pt idx="17">
                <c:v>0.97624254317659853</c:v>
              </c:pt>
              <c:pt idx="18">
                <c:v>0.92783702504539889</c:v>
              </c:pt>
              <c:pt idx="19">
                <c:v>0.85815190752272341</c:v>
              </c:pt>
              <c:pt idx="20">
                <c:v>0.87089666618685002</c:v>
              </c:pt>
              <c:pt idx="21">
                <c:v>0.86500948637444774</c:v>
              </c:pt>
              <c:pt idx="22">
                <c:v>0.85264464629228831</c:v>
              </c:pt>
              <c:pt idx="23">
                <c:v>0.80782580480584032</c:v>
              </c:pt>
              <c:pt idx="24">
                <c:v>0.76560597769035432</c:v>
              </c:pt>
              <c:pt idx="25">
                <c:v>0.77095019030519052</c:v>
              </c:pt>
              <c:pt idx="26">
                <c:v>0.75399907028275892</c:v>
              </c:pt>
              <c:pt idx="27">
                <c:v>0.75064249729303201</c:v>
              </c:pt>
              <c:pt idx="28">
                <c:v>0.7089803547019099</c:v>
              </c:pt>
              <c:pt idx="29">
                <c:v>0.6269613054116614</c:v>
              </c:pt>
              <c:pt idx="30">
                <c:v>0.53999194266525108</c:v>
              </c:pt>
            </c:numLit>
          </c:val>
          <c:smooth val="1"/>
          <c:extLst>
            <c:ext xmlns:c16="http://schemas.microsoft.com/office/drawing/2014/chart" uri="{C3380CC4-5D6E-409C-BE32-E72D297353CC}">
              <c16:uniqueId val="{00000000-0EEC-44F4-ABCA-A96381601EDA}"/>
            </c:ext>
          </c:extLst>
        </c:ser>
        <c:ser>
          <c:idx val="1"/>
          <c:order val="1"/>
          <c:tx>
            <c:v>Industry ***</c:v>
          </c:tx>
          <c:spPr>
            <a:ln w="25400">
              <a:solidFill>
                <a:schemeClr val="accent2"/>
              </a:solidFill>
              <a:prstDash val="sysDash"/>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0.93734208836253563</c:v>
              </c:pt>
              <c:pt idx="2">
                <c:v>0.8880517361016963</c:v>
              </c:pt>
              <c:pt idx="3">
                <c:v>0.85909342556009705</c:v>
              </c:pt>
              <c:pt idx="4">
                <c:v>0.87263819872214488</c:v>
              </c:pt>
              <c:pt idx="5">
                <c:v>0.89821754512920104</c:v>
              </c:pt>
              <c:pt idx="6">
                <c:v>0.88293357271817596</c:v>
              </c:pt>
              <c:pt idx="7">
                <c:v>0.88086253970568262</c:v>
              </c:pt>
              <c:pt idx="8">
                <c:v>0.85571997677813305</c:v>
              </c:pt>
              <c:pt idx="9">
                <c:v>0.83320454895585994</c:v>
              </c:pt>
              <c:pt idx="10">
                <c:v>0.84485994748229132</c:v>
              </c:pt>
              <c:pt idx="11">
                <c:v>0.82310774069907577</c:v>
              </c:pt>
              <c:pt idx="12">
                <c:v>0.81408735664731335</c:v>
              </c:pt>
              <c:pt idx="13">
                <c:v>0.82693106499474955</c:v>
              </c:pt>
              <c:pt idx="14">
                <c:v>0.83186950091492962</c:v>
              </c:pt>
              <c:pt idx="15">
                <c:v>0.82103629899329744</c:v>
              </c:pt>
              <c:pt idx="16">
                <c:v>0.81740374104791869</c:v>
              </c:pt>
              <c:pt idx="17">
                <c:v>0.83304005515535706</c:v>
              </c:pt>
              <c:pt idx="18">
                <c:v>0.79555081038834075</c:v>
              </c:pt>
              <c:pt idx="19">
                <c:v>0.64518071823125855</c:v>
              </c:pt>
              <c:pt idx="20">
                <c:v>0.6977509615001638</c:v>
              </c:pt>
              <c:pt idx="21">
                <c:v>0.68635664352446257</c:v>
              </c:pt>
              <c:pt idx="22">
                <c:v>0.65559512908117357</c:v>
              </c:pt>
              <c:pt idx="23">
                <c:v>0.63616413598738997</c:v>
              </c:pt>
              <c:pt idx="24">
                <c:v>0.62845188816350539</c:v>
              </c:pt>
              <c:pt idx="25">
                <c:v>0.63427922581744822</c:v>
              </c:pt>
              <c:pt idx="26">
                <c:v>0.64014169430475498</c:v>
              </c:pt>
              <c:pt idx="27">
                <c:v>0.65828026495792424</c:v>
              </c:pt>
              <c:pt idx="28">
                <c:v>0.65694925161594009</c:v>
              </c:pt>
              <c:pt idx="29">
                <c:v>0.63716897475750633</c:v>
              </c:pt>
              <c:pt idx="30">
                <c:v>0.59847752762487538</c:v>
              </c:pt>
            </c:numLit>
          </c:val>
          <c:smooth val="1"/>
          <c:extLst>
            <c:ext xmlns:c16="http://schemas.microsoft.com/office/drawing/2014/chart" uri="{C3380CC4-5D6E-409C-BE32-E72D297353CC}">
              <c16:uniqueId val="{00000001-0EEC-44F4-ABCA-A96381601EDA}"/>
            </c:ext>
          </c:extLst>
        </c:ser>
        <c:ser>
          <c:idx val="2"/>
          <c:order val="2"/>
          <c:tx>
            <c:v>Transport **</c:v>
          </c:tx>
          <c:spPr>
            <a:ln w="25400">
              <a:solidFill>
                <a:schemeClr val="accent3"/>
              </a:solidFill>
              <a:prstDash val="solid"/>
            </a:ln>
          </c:spPr>
          <c:marker>
            <c:symbol val="circle"/>
            <c:size val="5"/>
            <c:spPr>
              <a:solidFill>
                <a:schemeClr val="accent3"/>
              </a:solidFill>
              <a:ln>
                <a:solidFill>
                  <a:schemeClr val="accent3"/>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1.0117801682407106</c:v>
              </c:pt>
              <c:pt idx="2">
                <c:v>1.0451421575190887</c:v>
              </c:pt>
              <c:pt idx="3">
                <c:v>1.0543566624549086</c:v>
              </c:pt>
              <c:pt idx="4">
                <c:v>1.0654262720252741</c:v>
              </c:pt>
              <c:pt idx="5">
                <c:v>1.0862395704832437</c:v>
              </c:pt>
              <c:pt idx="6">
                <c:v>1.1178084455289761</c:v>
              </c:pt>
              <c:pt idx="7">
                <c:v>1.1347049650033372</c:v>
              </c:pt>
              <c:pt idx="8">
                <c:v>1.181937701767892</c:v>
              </c:pt>
              <c:pt idx="9">
                <c:v>1.2156290443925193</c:v>
              </c:pt>
              <c:pt idx="10">
                <c:v>1.2180971851215825</c:v>
              </c:pt>
              <c:pt idx="11">
                <c:v>1.23752872591339</c:v>
              </c:pt>
              <c:pt idx="12">
                <c:v>1.2489944339100811</c:v>
              </c:pt>
              <c:pt idx="13">
                <c:v>1.2665079687018175</c:v>
              </c:pt>
              <c:pt idx="14">
                <c:v>1.2995457441484335</c:v>
              </c:pt>
              <c:pt idx="15">
                <c:v>1.3061161356827093</c:v>
              </c:pt>
              <c:pt idx="16">
                <c:v>1.3249768010776011</c:v>
              </c:pt>
              <c:pt idx="17">
                <c:v>1.343885197572434</c:v>
              </c:pt>
              <c:pt idx="18">
                <c:v>1.3207246283088394</c:v>
              </c:pt>
              <c:pt idx="19">
                <c:v>1.2773052389329764</c:v>
              </c:pt>
              <c:pt idx="20">
                <c:v>1.2718928444876048</c:v>
              </c:pt>
              <c:pt idx="21">
                <c:v>1.2622738654855385</c:v>
              </c:pt>
              <c:pt idx="22">
                <c:v>1.2193982148969826</c:v>
              </c:pt>
              <c:pt idx="23">
                <c:v>1.2129599575996877</c:v>
              </c:pt>
              <c:pt idx="24">
                <c:v>1.2239854571858755</c:v>
              </c:pt>
              <c:pt idx="25">
                <c:v>1.2504812380974992</c:v>
              </c:pt>
              <c:pt idx="26">
                <c:v>1.2835995879484068</c:v>
              </c:pt>
              <c:pt idx="27">
                <c:v>1.3158401237515245</c:v>
              </c:pt>
              <c:pt idx="28">
                <c:v>1.3266986282515909</c:v>
              </c:pt>
              <c:pt idx="29">
                <c:v>1.3392144640622412</c:v>
              </c:pt>
              <c:pt idx="30">
                <c:v>1.075101927173725</c:v>
              </c:pt>
            </c:numLit>
          </c:val>
          <c:smooth val="1"/>
          <c:extLst>
            <c:ext xmlns:c16="http://schemas.microsoft.com/office/drawing/2014/chart" uri="{C3380CC4-5D6E-409C-BE32-E72D297353CC}">
              <c16:uniqueId val="{00000002-0EEC-44F4-ABCA-A96381601EDA}"/>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1.0584028170251987</c:v>
              </c:pt>
              <c:pt idx="2">
                <c:v>0.98661336209702855</c:v>
              </c:pt>
              <c:pt idx="3">
                <c:v>1.0034122480008734</c:v>
              </c:pt>
              <c:pt idx="4">
                <c:v>0.93434785052385083</c:v>
              </c:pt>
              <c:pt idx="5">
                <c:v>0.94830844294052019</c:v>
              </c:pt>
              <c:pt idx="6">
                <c:v>1.0333237999062308</c:v>
              </c:pt>
              <c:pt idx="7">
                <c:v>0.96989003179143884</c:v>
              </c:pt>
              <c:pt idx="8">
                <c:v>0.94914992143431076</c:v>
              </c:pt>
              <c:pt idx="9">
                <c:v>0.92989141431664357</c:v>
              </c:pt>
              <c:pt idx="10">
                <c:v>0.89333958346897857</c:v>
              </c:pt>
              <c:pt idx="11">
                <c:v>0.96362084425373828</c:v>
              </c:pt>
              <c:pt idx="12">
                <c:v>0.92841803791881317</c:v>
              </c:pt>
              <c:pt idx="13">
                <c:v>0.94782894930248218</c:v>
              </c:pt>
              <c:pt idx="14">
                <c:v>0.94014379294278694</c:v>
              </c:pt>
              <c:pt idx="15">
                <c:v>0.94024429647841357</c:v>
              </c:pt>
              <c:pt idx="16">
                <c:v>0.94189581733772798</c:v>
              </c:pt>
              <c:pt idx="17">
                <c:v>0.82200437298313545</c:v>
              </c:pt>
              <c:pt idx="18">
                <c:v>0.8945711217074328</c:v>
              </c:pt>
              <c:pt idx="19">
                <c:v>0.87392353065101969</c:v>
              </c:pt>
              <c:pt idx="20">
                <c:v>0.92583315795883747</c:v>
              </c:pt>
              <c:pt idx="21">
                <c:v>0.80802354270478149</c:v>
              </c:pt>
              <c:pt idx="22">
                <c:v>0.82296443130120589</c:v>
              </c:pt>
              <c:pt idx="23">
                <c:v>0.83053658440321065</c:v>
              </c:pt>
              <c:pt idx="24">
                <c:v>0.70832097009886308</c:v>
              </c:pt>
              <c:pt idx="25">
                <c:v>0.75101023269157308</c:v>
              </c:pt>
              <c:pt idx="26">
                <c:v>0.76467917642673933</c:v>
              </c:pt>
              <c:pt idx="27">
                <c:v>0.75659426428867649</c:v>
              </c:pt>
              <c:pt idx="28">
                <c:v>0.73093214590471522</c:v>
              </c:pt>
              <c:pt idx="29">
                <c:v>0.7154579842095492</c:v>
              </c:pt>
              <c:pt idx="30">
                <c:v>0.70144405856752767</c:v>
              </c:pt>
            </c:numLit>
          </c:val>
          <c:smooth val="1"/>
          <c:extLst>
            <c:ext xmlns:c16="http://schemas.microsoft.com/office/drawing/2014/chart" uri="{C3380CC4-5D6E-409C-BE32-E72D297353CC}">
              <c16:uniqueId val="{00000003-0EEC-44F4-ABCA-A96381601EDA}"/>
            </c:ext>
          </c:extLst>
        </c:ser>
        <c:ser>
          <c:idx val="4"/>
          <c:order val="4"/>
          <c:tx>
            <c:v>Agriculture, Forestry, Fisheries ****</c:v>
          </c:tx>
          <c:spPr>
            <a:ln w="25400">
              <a:solidFill>
                <a:schemeClr val="accent6"/>
              </a:solidFill>
              <a:prstDash val="solid"/>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0.96500473779469642</c:v>
              </c:pt>
              <c:pt idx="2">
                <c:v>0.92098284641315642</c:v>
              </c:pt>
              <c:pt idx="3">
                <c:v>0.94782143237613614</c:v>
              </c:pt>
              <c:pt idx="4">
                <c:v>0.93893935075512935</c:v>
              </c:pt>
              <c:pt idx="5">
                <c:v>0.93939776344868697</c:v>
              </c:pt>
              <c:pt idx="6">
                <c:v>0.96477499636926578</c:v>
              </c:pt>
              <c:pt idx="7">
                <c:v>0.9386600836644633</c:v>
              </c:pt>
              <c:pt idx="8">
                <c:v>0.91576118251877459</c:v>
              </c:pt>
              <c:pt idx="9">
                <c:v>0.91636446481712552</c:v>
              </c:pt>
              <c:pt idx="10">
                <c:v>0.89829780920278957</c:v>
              </c:pt>
              <c:pt idx="11">
                <c:v>0.89591468421106357</c:v>
              </c:pt>
              <c:pt idx="12">
                <c:v>0.87206833121132221</c:v>
              </c:pt>
              <c:pt idx="13">
                <c:v>0.87811920623902273</c:v>
              </c:pt>
              <c:pt idx="14">
                <c:v>0.87976865548031891</c:v>
              </c:pt>
              <c:pt idx="15">
                <c:v>0.8781721223070954</c:v>
              </c:pt>
              <c:pt idx="16">
                <c:v>0.84528967504977082</c:v>
              </c:pt>
              <c:pt idx="17">
                <c:v>0.81645370851269783</c:v>
              </c:pt>
              <c:pt idx="18">
                <c:v>0.82055050568121335</c:v>
              </c:pt>
              <c:pt idx="19">
                <c:v>0.80466021239060181</c:v>
              </c:pt>
              <c:pt idx="20">
                <c:v>0.82654437327157237</c:v>
              </c:pt>
              <c:pt idx="21">
                <c:v>0.81835338619620501</c:v>
              </c:pt>
              <c:pt idx="22">
                <c:v>0.79764466890787167</c:v>
              </c:pt>
              <c:pt idx="23">
                <c:v>0.80212370079886341</c:v>
              </c:pt>
              <c:pt idx="24">
                <c:v>0.79839700348555409</c:v>
              </c:pt>
              <c:pt idx="25">
                <c:v>0.7867889868724286</c:v>
              </c:pt>
              <c:pt idx="26">
                <c:v>0.79722781261670161</c:v>
              </c:pt>
              <c:pt idx="27">
                <c:v>0.79257706538684269</c:v>
              </c:pt>
              <c:pt idx="28">
                <c:v>0.80510175018322871</c:v>
              </c:pt>
              <c:pt idx="29">
                <c:v>0.78995862190489419</c:v>
              </c:pt>
              <c:pt idx="30">
                <c:v>0.80451963760703604</c:v>
              </c:pt>
            </c:numLit>
          </c:val>
          <c:smooth val="0"/>
          <c:extLst>
            <c:ext xmlns:c16="http://schemas.microsoft.com/office/drawing/2014/chart" uri="{C3380CC4-5D6E-409C-BE32-E72D297353CC}">
              <c16:uniqueId val="{00000004-0EEC-44F4-ABCA-A96381601EDA}"/>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0.89680937368206204</c:v>
              </c:pt>
              <c:pt idx="2">
                <c:v>0.82728381940470397</c:v>
              </c:pt>
              <c:pt idx="3">
                <c:v>0.77593933436414864</c:v>
              </c:pt>
              <c:pt idx="4">
                <c:v>0.73624824211443896</c:v>
              </c:pt>
              <c:pt idx="5">
                <c:v>0.72383813763925287</c:v>
              </c:pt>
              <c:pt idx="6">
                <c:v>0.69254374479362546</c:v>
              </c:pt>
              <c:pt idx="7">
                <c:v>0.72640488080633592</c:v>
              </c:pt>
              <c:pt idx="8">
                <c:v>0.71448345678617953</c:v>
              </c:pt>
              <c:pt idx="9">
                <c:v>0.68571105250683273</c:v>
              </c:pt>
              <c:pt idx="10">
                <c:v>0.66203553391730274</c:v>
              </c:pt>
              <c:pt idx="11">
                <c:v>0.63059373930912099</c:v>
              </c:pt>
              <c:pt idx="12">
                <c:v>0.6532844331890072</c:v>
              </c:pt>
              <c:pt idx="13">
                <c:v>0.69155161638111051</c:v>
              </c:pt>
              <c:pt idx="14">
                <c:v>0.68208569840176303</c:v>
              </c:pt>
              <c:pt idx="15">
                <c:v>0.70947244216640426</c:v>
              </c:pt>
              <c:pt idx="16">
                <c:v>0.72723970038406616</c:v>
              </c:pt>
              <c:pt idx="17">
                <c:v>0.71182409880619879</c:v>
              </c:pt>
              <c:pt idx="18">
                <c:v>0.69313858848242049</c:v>
              </c:pt>
              <c:pt idx="19">
                <c:v>0.62975927228479012</c:v>
              </c:pt>
              <c:pt idx="20">
                <c:v>0.6408661728649715</c:v>
              </c:pt>
              <c:pt idx="21">
                <c:v>0.65932605696120383</c:v>
              </c:pt>
              <c:pt idx="22">
                <c:v>0.64084546721269309</c:v>
              </c:pt>
              <c:pt idx="23">
                <c:v>0.66648334571160994</c:v>
              </c:pt>
              <c:pt idx="24">
                <c:v>0.64382993033236746</c:v>
              </c:pt>
              <c:pt idx="25">
                <c:v>0.63803593056807373</c:v>
              </c:pt>
              <c:pt idx="26">
                <c:v>0.61787239017123097</c:v>
              </c:pt>
              <c:pt idx="27">
                <c:v>0.627094407999784</c:v>
              </c:pt>
              <c:pt idx="28">
                <c:v>0.61148751109879929</c:v>
              </c:pt>
              <c:pt idx="29">
                <c:v>0.60532634182435052</c:v>
              </c:pt>
              <c:pt idx="30">
                <c:v>0.56257368815491338</c:v>
              </c:pt>
            </c:numLit>
          </c:val>
          <c:smooth val="0"/>
          <c:extLst>
            <c:ext xmlns:c16="http://schemas.microsoft.com/office/drawing/2014/chart" uri="{C3380CC4-5D6E-409C-BE32-E72D297353CC}">
              <c16:uniqueId val="{00000005-0EEC-44F4-ABCA-A96381601EDA}"/>
            </c:ext>
          </c:extLst>
        </c:ser>
        <c:ser>
          <c:idx val="6"/>
          <c:order val="6"/>
          <c:tx>
            <c:v>Total</c:v>
          </c:tx>
          <c:spPr>
            <a:ln w="25400">
              <a:solidFill>
                <a:schemeClr val="bg1">
                  <a:lumMod val="50000"/>
                </a:schemeClr>
              </a:solidFill>
              <a:prstDash val="solid"/>
            </a:ln>
          </c:spPr>
          <c:marker>
            <c:symbol val="plus"/>
            <c:size val="6"/>
            <c:spPr>
              <a:noFill/>
              <a:ln>
                <a:solidFill>
                  <a:schemeClr val="bg1">
                    <a:lumMod val="50000"/>
                  </a:schemeClr>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0.98394481539003198</c:v>
              </c:pt>
              <c:pt idx="2">
                <c:v>0.95219758566590629</c:v>
              </c:pt>
              <c:pt idx="3">
                <c:v>0.93582206548464009</c:v>
              </c:pt>
              <c:pt idx="4">
                <c:v>0.93183103204795537</c:v>
              </c:pt>
              <c:pt idx="5">
                <c:v>0.94500127739426631</c:v>
              </c:pt>
              <c:pt idx="6">
                <c:v>0.96711742627224628</c:v>
              </c:pt>
              <c:pt idx="7">
                <c:v>0.95106112637262163</c:v>
              </c:pt>
              <c:pt idx="8">
                <c:v>0.94983507333751183</c:v>
              </c:pt>
              <c:pt idx="9">
                <c:v>0.93741856995453954</c:v>
              </c:pt>
              <c:pt idx="10">
                <c:v>0.94125849255334704</c:v>
              </c:pt>
              <c:pt idx="11">
                <c:v>0.9557892860925461</c:v>
              </c:pt>
              <c:pt idx="12">
                <c:v>0.95551201040081646</c:v>
              </c:pt>
              <c:pt idx="13">
                <c:v>0.97762792260685738</c:v>
              </c:pt>
              <c:pt idx="14">
                <c:v>0.98179435796752068</c:v>
              </c:pt>
              <c:pt idx="15">
                <c:v>0.97826231688491061</c:v>
              </c:pt>
              <c:pt idx="16">
                <c:v>0.98202963271427002</c:v>
              </c:pt>
              <c:pt idx="17">
                <c:v>0.97432405094775087</c:v>
              </c:pt>
              <c:pt idx="18">
                <c:v>0.95348910343420057</c:v>
              </c:pt>
              <c:pt idx="19">
                <c:v>0.8762490476132142</c:v>
              </c:pt>
              <c:pt idx="20">
                <c:v>0.90233225992921962</c:v>
              </c:pt>
              <c:pt idx="21">
                <c:v>0.87759803019228966</c:v>
              </c:pt>
              <c:pt idx="22">
                <c:v>0.8586918538856414</c:v>
              </c:pt>
              <c:pt idx="23">
                <c:v>0.8376975686819822</c:v>
              </c:pt>
              <c:pt idx="24">
                <c:v>0.80335014062759624</c:v>
              </c:pt>
              <c:pt idx="25">
                <c:v>0.8177505779601244</c:v>
              </c:pt>
              <c:pt idx="26">
                <c:v>0.8212142772430624</c:v>
              </c:pt>
              <c:pt idx="27">
                <c:v>0.82940583087263153</c:v>
              </c:pt>
              <c:pt idx="28">
                <c:v>0.81207712834841472</c:v>
              </c:pt>
              <c:pt idx="29">
                <c:v>0.77646359805301746</c:v>
              </c:pt>
              <c:pt idx="30">
                <c:v>0.68426784231396476</c:v>
              </c:pt>
            </c:numLit>
          </c:val>
          <c:smooth val="0"/>
          <c:extLst>
            <c:ext xmlns:c16="http://schemas.microsoft.com/office/drawing/2014/chart" uri="{C3380CC4-5D6E-409C-BE32-E72D297353CC}">
              <c16:uniqueId val="{00000006-0EEC-44F4-ABCA-A96381601EDA}"/>
            </c:ext>
          </c:extLst>
        </c:ser>
        <c:dLbls>
          <c:showLegendKey val="0"/>
          <c:showVal val="0"/>
          <c:showCatName val="0"/>
          <c:showSerName val="0"/>
          <c:showPercent val="0"/>
          <c:showBubbleSize val="0"/>
        </c:dLbls>
        <c:smooth val="0"/>
        <c:axId val="160456064"/>
        <c:axId val="160458240"/>
      </c:lineChart>
      <c:catAx>
        <c:axId val="1604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pl-PL"/>
          </a:p>
        </c:txPr>
        <c:crossAx val="160458240"/>
        <c:crosses val="autoZero"/>
        <c:auto val="1"/>
        <c:lblAlgn val="ctr"/>
        <c:lblOffset val="100"/>
        <c:tickLblSkip val="1"/>
        <c:tickMarkSkip val="1"/>
        <c:noMultiLvlLbl val="0"/>
      </c:catAx>
      <c:valAx>
        <c:axId val="160458240"/>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697542533081283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pl-PL"/>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160456064"/>
        <c:crosses val="autoZero"/>
        <c:crossBetween val="midCat"/>
      </c:valAx>
      <c:spPr>
        <a:solidFill>
          <a:schemeClr val="bg1"/>
        </a:solidFill>
        <a:ln w="12700">
          <a:solidFill>
            <a:srgbClr val="808080"/>
          </a:solidFill>
          <a:prstDash val="solid"/>
        </a:ln>
      </c:spPr>
    </c:plotArea>
    <c:legend>
      <c:legendPos val="b"/>
      <c:layout>
        <c:manualLayout>
          <c:xMode val="edge"/>
          <c:yMode val="edge"/>
          <c:x val="1.8413666678079619E-2"/>
          <c:y val="0.83870777777777783"/>
          <c:w val="0.94671931433415102"/>
          <c:h val="0.13647833333333334"/>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 (Shares of Total CO2 Emissions: 2020)"</c:f>
          <c:strCache>
            <c:ptCount val="1"/>
            <c:pt idx="0">
              <c:v>CO2 Emissions* by Sector: EU-27 (Shares of Total CO2 Emissions: 2020)</c:v>
            </c:pt>
          </c:strCache>
        </c:strRef>
      </c:tx>
      <c:layout>
        <c:manualLayout>
          <c:xMode val="edge"/>
          <c:yMode val="edge"/>
          <c:x val="0.13648321518865258"/>
          <c:y val="1.661129568106312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pl-PL"/>
        </a:p>
      </c:txPr>
    </c:title>
    <c:autoTitleDeleted val="0"/>
    <c:plotArea>
      <c:layout>
        <c:manualLayout>
          <c:layoutTarget val="inner"/>
          <c:xMode val="edge"/>
          <c:yMode val="edge"/>
          <c:x val="0.30708740128619505"/>
          <c:y val="0.41528306569745654"/>
          <c:w val="0.36745501008604536"/>
          <c:h val="0.46511703358115136"/>
        </c:manualLayout>
      </c:layout>
      <c:pieChart>
        <c:varyColors val="1"/>
        <c:ser>
          <c:idx val="0"/>
          <c:order val="0"/>
          <c:tx>
            <c:v>CO2 Emissions* by Sector: EU-27 (Shares of Total CO2 Emissions: 2020)</c:v>
          </c:tx>
          <c:spPr>
            <a:ln>
              <a:solidFill>
                <a:schemeClr val="bg1">
                  <a:lumMod val="50000"/>
                </a:schemeClr>
              </a:solidFill>
            </a:ln>
          </c:spPr>
          <c:dPt>
            <c:idx val="0"/>
            <c:bubble3D val="0"/>
            <c:extLst>
              <c:ext xmlns:c16="http://schemas.microsoft.com/office/drawing/2014/chart" uri="{C3380CC4-5D6E-409C-BE32-E72D297353CC}">
                <c16:uniqueId val="{00000000-6945-460F-BFD6-DFB46570DF3A}"/>
              </c:ext>
            </c:extLst>
          </c:dPt>
          <c:dPt>
            <c:idx val="1"/>
            <c:bubble3D val="0"/>
            <c:extLst>
              <c:ext xmlns:c16="http://schemas.microsoft.com/office/drawing/2014/chart" uri="{C3380CC4-5D6E-409C-BE32-E72D297353CC}">
                <c16:uniqueId val="{00000001-6945-460F-BFD6-DFB46570DF3A}"/>
              </c:ext>
            </c:extLst>
          </c:dPt>
          <c:dPt>
            <c:idx val="2"/>
            <c:bubble3D val="0"/>
            <c:extLst>
              <c:ext xmlns:c16="http://schemas.microsoft.com/office/drawing/2014/chart" uri="{C3380CC4-5D6E-409C-BE32-E72D297353CC}">
                <c16:uniqueId val="{00000002-6945-460F-BFD6-DFB46570DF3A}"/>
              </c:ext>
            </c:extLst>
          </c:dPt>
          <c:dPt>
            <c:idx val="3"/>
            <c:bubble3D val="0"/>
            <c:extLst>
              <c:ext xmlns:c16="http://schemas.microsoft.com/office/drawing/2014/chart" uri="{C3380CC4-5D6E-409C-BE32-E72D297353CC}">
                <c16:uniqueId val="{00000003-6945-460F-BFD6-DFB46570DF3A}"/>
              </c:ext>
            </c:extLst>
          </c:dPt>
          <c:dPt>
            <c:idx val="4"/>
            <c:bubble3D val="0"/>
            <c:extLst>
              <c:ext xmlns:c16="http://schemas.microsoft.com/office/drawing/2014/chart" uri="{C3380CC4-5D6E-409C-BE32-E72D297353CC}">
                <c16:uniqueId val="{00000004-6945-460F-BFD6-DFB46570DF3A}"/>
              </c:ext>
            </c:extLst>
          </c:dPt>
          <c:dPt>
            <c:idx val="5"/>
            <c:bubble3D val="0"/>
            <c:extLst>
              <c:ext xmlns:c16="http://schemas.microsoft.com/office/drawing/2014/chart" uri="{C3380CC4-5D6E-409C-BE32-E72D297353CC}">
                <c16:uniqueId val="{00000005-6945-460F-BFD6-DFB46570DF3A}"/>
              </c:ext>
            </c:extLst>
          </c:dPt>
          <c:dPt>
            <c:idx val="6"/>
            <c:bubble3D val="0"/>
            <c:extLst>
              <c:ext xmlns:c16="http://schemas.microsoft.com/office/drawing/2014/chart" uri="{C3380CC4-5D6E-409C-BE32-E72D297353CC}">
                <c16:uniqueId val="{00000006-6945-460F-BFD6-DFB46570DF3A}"/>
              </c:ext>
            </c:extLst>
          </c:dPt>
          <c:dLbls>
            <c:dLbl>
              <c:idx val="0"/>
              <c:layout>
                <c:manualLayout>
                  <c:x val="2.0713950807453835E-2"/>
                  <c:y val="-3.4321875216065728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6945-460F-BFD6-DFB46570DF3A}"/>
                </c:ext>
              </c:extLst>
            </c:dLbl>
            <c:dLbl>
              <c:idx val="1"/>
              <c:layout>
                <c:manualLayout>
                  <c:x val="6.2314937975045434E-2"/>
                  <c:y val="-3.785484071413054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45-460F-BFD6-DFB46570DF3A}"/>
                </c:ext>
              </c:extLst>
            </c:dLbl>
            <c:dLbl>
              <c:idx val="2"/>
              <c:layout>
                <c:manualLayout>
                  <c:x val="-7.284325409957727E-3"/>
                  <c:y val="4.665735685542942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45-460F-BFD6-DFB46570DF3A}"/>
                </c:ext>
              </c:extLst>
            </c:dLbl>
            <c:dLbl>
              <c:idx val="3"/>
              <c:layout>
                <c:manualLayout>
                  <c:x val="-0.10758192372179892"/>
                  <c:y val="0.1408597752260438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945-460F-BFD6-DFB46570DF3A}"/>
                </c:ext>
              </c:extLst>
            </c:dLbl>
            <c:dLbl>
              <c:idx val="4"/>
              <c:layout>
                <c:manualLayout>
                  <c:x val="-0.17009892275807487"/>
                  <c:y val="9.473077416959860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945-460F-BFD6-DFB46570DF3A}"/>
                </c:ext>
              </c:extLst>
            </c:dLbl>
            <c:dLbl>
              <c:idx val="5"/>
              <c:layout>
                <c:manualLayout>
                  <c:x val="-6.6713886863411412E-2"/>
                  <c:y val="-1.285445353477813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945-460F-BFD6-DFB46570DF3A}"/>
                </c:ext>
              </c:extLst>
            </c:dLbl>
            <c:dLbl>
              <c:idx val="6"/>
              <c:layout>
                <c:manualLayout>
                  <c:x val="0.21737541366118127"/>
                  <c:y val="-6.538194328646455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945-460F-BFD6-DFB46570DF3A}"/>
                </c:ext>
              </c:extLst>
            </c:dLbl>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pl-PL"/>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772.33313843999997</c:v>
              </c:pt>
              <c:pt idx="1">
                <c:v>618.82743819999996</c:v>
              </c:pt>
              <c:pt idx="2">
                <c:v>767.83753559999991</c:v>
              </c:pt>
              <c:pt idx="3">
                <c:v>302.29802938999995</c:v>
              </c:pt>
              <c:pt idx="4">
                <c:v>115.92568521</c:v>
              </c:pt>
              <c:pt idx="5">
                <c:v>81.064112969999996</c:v>
              </c:pt>
              <c:pt idx="6">
                <c:v>29.72811446</c:v>
              </c:pt>
            </c:numLit>
          </c:val>
          <c:extLst>
            <c:ext xmlns:c16="http://schemas.microsoft.com/office/drawing/2014/chart" uri="{C3380CC4-5D6E-409C-BE32-E72D297353CC}">
              <c16:uniqueId val="{00000007-6945-460F-BFD6-DFB46570DF3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Transport by Mode, Including international bunkers: EU-27"</c:f>
          <c:strCache>
            <c:ptCount val="1"/>
            <c:pt idx="0">
              <c:v>CO2 Emissions from Transport by Mode, Including international bunkers: EU-27</c:v>
            </c:pt>
          </c:strCache>
        </c:strRef>
      </c:tx>
      <c:layout>
        <c:manualLayout>
          <c:xMode val="edge"/>
          <c:yMode val="edge"/>
          <c:x val="0.16732304131274928"/>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pl-PL"/>
        </a:p>
      </c:txPr>
    </c:title>
    <c:autoTitleDeleted val="0"/>
    <c:plotArea>
      <c:layout>
        <c:manualLayout>
          <c:layoutTarget val="inner"/>
          <c:xMode val="edge"/>
          <c:yMode val="edge"/>
          <c:x val="7.8792747541870101E-2"/>
          <c:y val="0.12494686950538948"/>
          <c:w val="0.88779612892559756"/>
          <c:h val="0.6416323930382488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0.98512150525465259</c:v>
              </c:pt>
              <c:pt idx="2">
                <c:v>1.0458282496460269</c:v>
              </c:pt>
              <c:pt idx="3">
                <c:v>1.0852822380198222</c:v>
              </c:pt>
              <c:pt idx="4">
                <c:v>1.1315000471454937</c:v>
              </c:pt>
              <c:pt idx="5">
                <c:v>1.1976747166037547</c:v>
              </c:pt>
              <c:pt idx="6">
                <c:v>1.2579540265894471</c:v>
              </c:pt>
              <c:pt idx="7">
                <c:v>1.3129930263407346</c:v>
              </c:pt>
              <c:pt idx="8">
                <c:v>1.3840841326472537</c:v>
              </c:pt>
              <c:pt idx="9">
                <c:v>1.4947203813443983</c:v>
              </c:pt>
              <c:pt idx="10">
                <c:v>1.5525564583338016</c:v>
              </c:pt>
              <c:pt idx="11">
                <c:v>1.5332841101040799</c:v>
              </c:pt>
              <c:pt idx="12">
                <c:v>1.4916805627373568</c:v>
              </c:pt>
              <c:pt idx="13">
                <c:v>1.5440784039101978</c:v>
              </c:pt>
              <c:pt idx="14">
                <c:v>1.625330353196502</c:v>
              </c:pt>
              <c:pt idx="15">
                <c:v>1.7120323781143185</c:v>
              </c:pt>
              <c:pt idx="16">
                <c:v>1.7883258899013705</c:v>
              </c:pt>
              <c:pt idx="17">
                <c:v>1.865448449996147</c:v>
              </c:pt>
              <c:pt idx="18">
                <c:v>1.8834756927665242</c:v>
              </c:pt>
              <c:pt idx="19">
                <c:v>1.7384348316864378</c:v>
              </c:pt>
              <c:pt idx="20">
                <c:v>1.7628335022376811</c:v>
              </c:pt>
              <c:pt idx="21">
                <c:v>1.7975614186775288</c:v>
              </c:pt>
              <c:pt idx="22">
                <c:v>1.7630823928824852</c:v>
              </c:pt>
              <c:pt idx="23">
                <c:v>1.7593218678538383</c:v>
              </c:pt>
              <c:pt idx="24">
                <c:v>1.7867717131572556</c:v>
              </c:pt>
              <c:pt idx="25">
                <c:v>1.8464826278955688</c:v>
              </c:pt>
              <c:pt idx="26">
                <c:v>1.9530942095648014</c:v>
              </c:pt>
              <c:pt idx="27">
                <c:v>2.0969406215683377</c:v>
              </c:pt>
              <c:pt idx="28">
                <c:v>2.2002507269075138</c:v>
              </c:pt>
              <c:pt idx="29">
                <c:v>2.2449166483842045</c:v>
              </c:pt>
              <c:pt idx="30">
                <c:v>0.96873903447044374</c:v>
              </c:pt>
            </c:numLit>
          </c:val>
          <c:smooth val="1"/>
          <c:extLst>
            <c:ext xmlns:c16="http://schemas.microsoft.com/office/drawing/2014/chart" uri="{C3380CC4-5D6E-409C-BE32-E72D297353CC}">
              <c16:uniqueId val="{00000000-2C99-41F4-9BF8-3AB46FB8FACC}"/>
            </c:ext>
          </c:extLst>
        </c:ser>
        <c:ser>
          <c:idx val="1"/>
          <c:order val="1"/>
          <c:tx>
            <c:v>Road Transportation</c:v>
          </c:tx>
          <c:spPr>
            <a:ln w="25400">
              <a:solidFill>
                <a:schemeClr val="accent2"/>
              </a:solidFill>
              <a:prstDash val="sysDash"/>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1.016137831780455</c:v>
              </c:pt>
              <c:pt idx="2">
                <c:v>1.0496487272993562</c:v>
              </c:pt>
              <c:pt idx="3">
                <c:v>1.0599016828729331</c:v>
              </c:pt>
              <c:pt idx="4">
                <c:v>1.0691371184998535</c:v>
              </c:pt>
              <c:pt idx="5">
                <c:v>1.0869496236702274</c:v>
              </c:pt>
              <c:pt idx="6">
                <c:v>1.1156531299969017</c:v>
              </c:pt>
              <c:pt idx="7">
                <c:v>1.1316959767710097</c:v>
              </c:pt>
              <c:pt idx="8">
                <c:v>1.1784385528860879</c:v>
              </c:pt>
              <c:pt idx="9">
                <c:v>1.2078864954544908</c:v>
              </c:pt>
              <c:pt idx="10">
                <c:v>1.2071692974697734</c:v>
              </c:pt>
              <c:pt idx="11">
                <c:v>1.2329777105862612</c:v>
              </c:pt>
              <c:pt idx="12">
                <c:v>1.2513082612524449</c:v>
              </c:pt>
              <c:pt idx="13">
                <c:v>1.265765649068409</c:v>
              </c:pt>
              <c:pt idx="14">
                <c:v>1.2938360444778412</c:v>
              </c:pt>
              <c:pt idx="15">
                <c:v>1.2928588509116357</c:v>
              </c:pt>
              <c:pt idx="16">
                <c:v>1.3064692963494433</c:v>
              </c:pt>
              <c:pt idx="17">
                <c:v>1.3225184731155959</c:v>
              </c:pt>
              <c:pt idx="18">
                <c:v>1.2940052424442638</c:v>
              </c:pt>
              <c:pt idx="19">
                <c:v>1.2616089874704068</c:v>
              </c:pt>
              <c:pt idx="20">
                <c:v>1.2530799112418809</c:v>
              </c:pt>
              <c:pt idx="21">
                <c:v>1.2413051661396175</c:v>
              </c:pt>
              <c:pt idx="22">
                <c:v>1.1972945337460856</c:v>
              </c:pt>
              <c:pt idx="23">
                <c:v>1.1920419816412406</c:v>
              </c:pt>
              <c:pt idx="24">
                <c:v>1.2057599403317742</c:v>
              </c:pt>
              <c:pt idx="25">
                <c:v>1.2291155247241052</c:v>
              </c:pt>
              <c:pt idx="26">
                <c:v>1.2555413359747232</c:v>
              </c:pt>
              <c:pt idx="27">
                <c:v>1.2756923493912513</c:v>
              </c:pt>
              <c:pt idx="28">
                <c:v>1.2764090974554139</c:v>
              </c:pt>
              <c:pt idx="29">
                <c:v>1.2861700869382353</c:v>
              </c:pt>
              <c:pt idx="30">
                <c:v>1.1187402593975722</c:v>
              </c:pt>
            </c:numLit>
          </c:val>
          <c:smooth val="1"/>
          <c:extLst>
            <c:ext xmlns:c16="http://schemas.microsoft.com/office/drawing/2014/chart" uri="{C3380CC4-5D6E-409C-BE32-E72D297353CC}">
              <c16:uniqueId val="{00000001-2C99-41F4-9BF8-3AB46FB8FACC}"/>
            </c:ext>
          </c:extLst>
        </c:ser>
        <c:ser>
          <c:idx val="2"/>
          <c:order val="2"/>
          <c:tx>
            <c:v>Railways ***</c:v>
          </c:tx>
          <c:spPr>
            <a:ln w="25400">
              <a:solidFill>
                <a:schemeClr val="accent3"/>
              </a:solidFill>
              <a:prstDash val="solid"/>
            </a:ln>
          </c:spPr>
          <c:marker>
            <c:symbol val="circle"/>
            <c:size val="5"/>
            <c:spPr>
              <a:solidFill>
                <a:schemeClr val="accent3"/>
              </a:solidFill>
              <a:ln>
                <a:solidFill>
                  <a:schemeClr val="accent3"/>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0.88851019653418961</c:v>
              </c:pt>
              <c:pt idx="2">
                <c:v>0.87462553938795773</c:v>
              </c:pt>
              <c:pt idx="3">
                <c:v>0.83244968829235066</c:v>
              </c:pt>
              <c:pt idx="4">
                <c:v>0.7948254239584932</c:v>
              </c:pt>
              <c:pt idx="5">
                <c:v>0.76944545970101619</c:v>
              </c:pt>
              <c:pt idx="6">
                <c:v>0.72571723557978363</c:v>
              </c:pt>
              <c:pt idx="7">
                <c:v>0.70231209664813965</c:v>
              </c:pt>
              <c:pt idx="8">
                <c:v>0.66595471449412547</c:v>
              </c:pt>
              <c:pt idx="9">
                <c:v>0.61876521179811894</c:v>
              </c:pt>
              <c:pt idx="10">
                <c:v>0.63416355755575327</c:v>
              </c:pt>
              <c:pt idx="11">
                <c:v>0.5620179457474761</c:v>
              </c:pt>
              <c:pt idx="12">
                <c:v>0.56141119191839017</c:v>
              </c:pt>
              <c:pt idx="13">
                <c:v>0.55352304860312851</c:v>
              </c:pt>
              <c:pt idx="14">
                <c:v>0.54450436799936375</c:v>
              </c:pt>
              <c:pt idx="15">
                <c:v>0.48981637755960727</c:v>
              </c:pt>
              <c:pt idx="16">
                <c:v>0.48011852894023233</c:v>
              </c:pt>
              <c:pt idx="17">
                <c:v>0.49767755279906412</c:v>
              </c:pt>
              <c:pt idx="18">
                <c:v>0.48014495670343976</c:v>
              </c:pt>
              <c:pt idx="19">
                <c:v>0.42443386919230103</c:v>
              </c:pt>
              <c:pt idx="20">
                <c:v>0.42337852964308142</c:v>
              </c:pt>
              <c:pt idx="21">
                <c:v>0.42570578718394037</c:v>
              </c:pt>
              <c:pt idx="22">
                <c:v>0.41180831175675464</c:v>
              </c:pt>
              <c:pt idx="23">
                <c:v>0.38742309086770815</c:v>
              </c:pt>
              <c:pt idx="24">
                <c:v>0.35421455296381282</c:v>
              </c:pt>
              <c:pt idx="25">
                <c:v>0.35280697797502031</c:v>
              </c:pt>
              <c:pt idx="26">
                <c:v>0.34725924745953424</c:v>
              </c:pt>
              <c:pt idx="27">
                <c:v>0.34111680003338879</c:v>
              </c:pt>
              <c:pt idx="28">
                <c:v>0.322768896005244</c:v>
              </c:pt>
              <c:pt idx="29">
                <c:v>0.32004587957424607</c:v>
              </c:pt>
              <c:pt idx="30">
                <c:v>0.2834994413044758</c:v>
              </c:pt>
            </c:numLit>
          </c:val>
          <c:smooth val="1"/>
          <c:extLst>
            <c:ext xmlns:c16="http://schemas.microsoft.com/office/drawing/2014/chart" uri="{C3380CC4-5D6E-409C-BE32-E72D297353CC}">
              <c16:uniqueId val="{00000002-2C99-41F4-9BF8-3AB46FB8FACC}"/>
            </c:ext>
          </c:extLst>
        </c:ser>
        <c:ser>
          <c:idx val="3"/>
          <c:order val="3"/>
          <c:tx>
            <c:v>Total Navigation</c:v>
          </c:tx>
          <c:spPr>
            <a:ln w="25400">
              <a:solidFill>
                <a:schemeClr val="accent4"/>
              </a:solidFill>
              <a:prstDash val="solid"/>
            </a:ln>
          </c:spPr>
          <c:marker>
            <c:symbol val="circle"/>
            <c:size val="5"/>
            <c:spPr>
              <a:solidFill>
                <a:schemeClr val="accent4"/>
              </a:solidFill>
              <a:ln w="25400">
                <a:solidFill>
                  <a:schemeClr val="accent4"/>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0.99171789549291012</c:v>
              </c:pt>
              <c:pt idx="2">
                <c:v>1.0002754027876428</c:v>
              </c:pt>
              <c:pt idx="3">
                <c:v>0.99794143075356578</c:v>
              </c:pt>
              <c:pt idx="4">
                <c:v>1.0021187377255474</c:v>
              </c:pt>
              <c:pt idx="5">
                <c:v>0.99182074389109864</c:v>
              </c:pt>
              <c:pt idx="6">
                <c:v>1.0559791005201291</c:v>
              </c:pt>
              <c:pt idx="7">
                <c:v>1.1267916588769216</c:v>
              </c:pt>
              <c:pt idx="8">
                <c:v>1.1751646397830238</c:v>
              </c:pt>
              <c:pt idx="9">
                <c:v>1.143358551649643</c:v>
              </c:pt>
              <c:pt idx="10">
                <c:v>1.1854692211284277</c:v>
              </c:pt>
              <c:pt idx="11">
                <c:v>1.2258163400442756</c:v>
              </c:pt>
              <c:pt idx="12">
                <c:v>1.2722714054194266</c:v>
              </c:pt>
              <c:pt idx="13">
                <c:v>1.2966538962253058</c:v>
              </c:pt>
              <c:pt idx="14">
                <c:v>1.3643101669458364</c:v>
              </c:pt>
              <c:pt idx="15">
                <c:v>1.3948614496955403</c:v>
              </c:pt>
              <c:pt idx="16">
                <c:v>1.4842146357979698</c:v>
              </c:pt>
              <c:pt idx="17">
                <c:v>1.5342236881663371</c:v>
              </c:pt>
              <c:pt idx="18">
                <c:v>1.5126223839418873</c:v>
              </c:pt>
              <c:pt idx="19">
                <c:v>1.3600831580879187</c:v>
              </c:pt>
              <c:pt idx="20">
                <c:v>1.3559121438873156</c:v>
              </c:pt>
              <c:pt idx="21">
                <c:v>1.3457323916732475</c:v>
              </c:pt>
              <c:pt idx="22">
                <c:v>1.2494594397393042</c:v>
              </c:pt>
              <c:pt idx="23">
                <c:v>1.1719293252199381</c:v>
              </c:pt>
              <c:pt idx="24">
                <c:v>1.1357780968506301</c:v>
              </c:pt>
              <c:pt idx="25">
                <c:v>1.1578301213949977</c:v>
              </c:pt>
              <c:pt idx="26">
                <c:v>1.1945156083178023</c:v>
              </c:pt>
              <c:pt idx="27">
                <c:v>1.220654588719686</c:v>
              </c:pt>
              <c:pt idx="28">
                <c:v>1.2476299661919921</c:v>
              </c:pt>
              <c:pt idx="29">
                <c:v>1.2406075866140744</c:v>
              </c:pt>
              <c:pt idx="30">
                <c:v>1.1062790365060067</c:v>
              </c:pt>
            </c:numLit>
          </c:val>
          <c:smooth val="1"/>
          <c:extLst>
            <c:ext xmlns:c16="http://schemas.microsoft.com/office/drawing/2014/chart" uri="{C3380CC4-5D6E-409C-BE32-E72D297353CC}">
              <c16:uniqueId val="{00000003-2C99-41F4-9BF8-3AB46FB8FACC}"/>
            </c:ext>
          </c:extLst>
        </c:ser>
        <c:ser>
          <c:idx val="4"/>
          <c:order val="4"/>
          <c:tx>
            <c:v>Other</c:v>
          </c:tx>
          <c:spPr>
            <a:ln w="25400">
              <a:solidFill>
                <a:schemeClr val="accent5"/>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1.0302794104700796</c:v>
              </c:pt>
              <c:pt idx="2">
                <c:v>0.99747539687077169</c:v>
              </c:pt>
              <c:pt idx="3">
                <c:v>0.89204761081889583</c:v>
              </c:pt>
              <c:pt idx="4">
                <c:v>0.81534373424679041</c:v>
              </c:pt>
              <c:pt idx="5">
                <c:v>0.96029640162801233</c:v>
              </c:pt>
              <c:pt idx="6">
                <c:v>1.0664661643619473</c:v>
              </c:pt>
              <c:pt idx="7">
                <c:v>0.97596647778208057</c:v>
              </c:pt>
              <c:pt idx="8">
                <c:v>1.0008544050862578</c:v>
              </c:pt>
              <c:pt idx="9">
                <c:v>1.0417070254578424</c:v>
              </c:pt>
              <c:pt idx="10">
                <c:v>1.1292258566391955</c:v>
              </c:pt>
              <c:pt idx="11">
                <c:v>1.1016279134760798</c:v>
              </c:pt>
              <c:pt idx="12">
                <c:v>1.1049432959586085</c:v>
              </c:pt>
              <c:pt idx="13">
                <c:v>1.0899591067427552</c:v>
              </c:pt>
              <c:pt idx="14">
                <c:v>1.2757379074400548</c:v>
              </c:pt>
              <c:pt idx="15">
                <c:v>1.3524885535868041</c:v>
              </c:pt>
              <c:pt idx="16">
                <c:v>1.3484078747875377</c:v>
              </c:pt>
              <c:pt idx="17">
                <c:v>1.2439233336279625</c:v>
              </c:pt>
              <c:pt idx="18">
                <c:v>1.3362978911043157</c:v>
              </c:pt>
              <c:pt idx="19">
                <c:v>1.1538652750547569</c:v>
              </c:pt>
              <c:pt idx="20">
                <c:v>1.1179461264584112</c:v>
              </c:pt>
              <c:pt idx="21">
                <c:v>1.0857110858841932</c:v>
              </c:pt>
              <c:pt idx="22">
                <c:v>0.98512977445192207</c:v>
              </c:pt>
              <c:pt idx="23">
                <c:v>1.0771200716596219</c:v>
              </c:pt>
              <c:pt idx="24">
                <c:v>0.8999238721429621</c:v>
              </c:pt>
              <c:pt idx="25">
                <c:v>0.89966485196117385</c:v>
              </c:pt>
              <c:pt idx="26">
                <c:v>0.89480943806474689</c:v>
              </c:pt>
              <c:pt idx="27">
                <c:v>0.9812854777966532</c:v>
              </c:pt>
              <c:pt idx="28">
                <c:v>1.0023715395223713</c:v>
              </c:pt>
              <c:pt idx="29">
                <c:v>0.95542707346571842</c:v>
              </c:pt>
              <c:pt idx="30">
                <c:v>0.76928569496544963</c:v>
              </c:pt>
            </c:numLit>
          </c:val>
          <c:smooth val="0"/>
          <c:extLst>
            <c:ext xmlns:c16="http://schemas.microsoft.com/office/drawing/2014/chart" uri="{C3380CC4-5D6E-409C-BE32-E72D297353CC}">
              <c16:uniqueId val="{00000004-2C99-41F4-9BF8-3AB46FB8FACC}"/>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1.0081697241529559</c:v>
              </c:pt>
              <c:pt idx="2">
                <c:v>1.038907421678132</c:v>
              </c:pt>
              <c:pt idx="3">
                <c:v>1.0479725417325423</c:v>
              </c:pt>
              <c:pt idx="4">
                <c:v>1.058079131159128</c:v>
              </c:pt>
              <c:pt idx="5">
                <c:v>1.0758222363293199</c:v>
              </c:pt>
              <c:pt idx="6">
                <c:v>1.1118810565179471</c:v>
              </c:pt>
              <c:pt idx="7">
                <c:v>1.1379252915063642</c:v>
              </c:pt>
              <c:pt idx="8">
                <c:v>1.1854619578556489</c:v>
              </c:pt>
              <c:pt idx="9">
                <c:v>1.2111311876874482</c:v>
              </c:pt>
              <c:pt idx="10">
                <c:v>1.2224450897895331</c:v>
              </c:pt>
              <c:pt idx="11">
                <c:v>1.2449726664051246</c:v>
              </c:pt>
              <c:pt idx="12">
                <c:v>1.2623410119377634</c:v>
              </c:pt>
              <c:pt idx="13">
                <c:v>1.2807838292638472</c:v>
              </c:pt>
              <c:pt idx="14">
                <c:v>1.3196808165350074</c:v>
              </c:pt>
              <c:pt idx="15">
                <c:v>1.3302464691216045</c:v>
              </c:pt>
              <c:pt idx="16">
                <c:v>1.3598085804167934</c:v>
              </c:pt>
              <c:pt idx="17">
                <c:v>1.3850048621732332</c:v>
              </c:pt>
              <c:pt idx="18">
                <c:v>1.36231429023868</c:v>
              </c:pt>
              <c:pt idx="19">
                <c:v>1.3013475521571594</c:v>
              </c:pt>
              <c:pt idx="20">
                <c:v>1.2960247707656838</c:v>
              </c:pt>
              <c:pt idx="21">
                <c:v>1.2882783040448331</c:v>
              </c:pt>
              <c:pt idx="22">
                <c:v>1.2371968548411172</c:v>
              </c:pt>
              <c:pt idx="23">
                <c:v>1.2216075225105276</c:v>
              </c:pt>
              <c:pt idx="24">
                <c:v>1.2268136994745946</c:v>
              </c:pt>
              <c:pt idx="25">
                <c:v>1.2523433989769726</c:v>
              </c:pt>
              <c:pt idx="26">
                <c:v>1.2860336782885531</c:v>
              </c:pt>
              <c:pt idx="27">
                <c:v>1.3170946617940233</c:v>
              </c:pt>
              <c:pt idx="28">
                <c:v>1.3298532539294041</c:v>
              </c:pt>
              <c:pt idx="29">
                <c:v>1.3392818324125586</c:v>
              </c:pt>
              <c:pt idx="30">
                <c:v>1.0897858105665754</c:v>
              </c:pt>
            </c:numLit>
          </c:val>
          <c:smooth val="0"/>
          <c:extLst>
            <c:ext xmlns:c16="http://schemas.microsoft.com/office/drawing/2014/chart" uri="{C3380CC4-5D6E-409C-BE32-E72D297353CC}">
              <c16:uniqueId val="{00000005-2C99-41F4-9BF8-3AB46FB8FACC}"/>
            </c:ext>
          </c:extLst>
        </c:ser>
        <c:dLbls>
          <c:showLegendKey val="0"/>
          <c:showVal val="0"/>
          <c:showCatName val="0"/>
          <c:showSerName val="0"/>
          <c:showPercent val="0"/>
          <c:showBubbleSize val="0"/>
        </c:dLbls>
        <c:smooth val="0"/>
        <c:axId val="166082432"/>
        <c:axId val="166088704"/>
      </c:lineChart>
      <c:catAx>
        <c:axId val="16608243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pl-PL"/>
          </a:p>
        </c:txPr>
        <c:crossAx val="166088704"/>
        <c:crosses val="autoZero"/>
        <c:auto val="1"/>
        <c:lblAlgn val="ctr"/>
        <c:lblOffset val="100"/>
        <c:tickLblSkip val="1"/>
        <c:tickMarkSkip val="1"/>
        <c:noMultiLvlLbl val="0"/>
      </c:catAx>
      <c:valAx>
        <c:axId val="166088704"/>
        <c:scaling>
          <c:orientation val="minMax"/>
          <c:max val="2.4"/>
          <c:min val="0.2"/>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7401574803149609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pl-PL"/>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166082432"/>
        <c:crosses val="autoZero"/>
        <c:crossBetween val="midCat"/>
        <c:majorUnit val="0.2"/>
      </c:valAx>
      <c:spPr>
        <a:solidFill>
          <a:schemeClr val="bg1"/>
        </a:solidFill>
        <a:ln w="12700">
          <a:solidFill>
            <a:srgbClr val="808080"/>
          </a:solidFill>
          <a:prstDash val="solid"/>
        </a:ln>
      </c:spPr>
    </c:plotArea>
    <c:legend>
      <c:legendPos val="r"/>
      <c:legendEntry>
        <c:idx val="4"/>
        <c:delete val="1"/>
      </c:legendEntry>
      <c:layout>
        <c:manualLayout>
          <c:xMode val="edge"/>
          <c:yMode val="edge"/>
          <c:x val="2.5590551181102362E-2"/>
          <c:y val="0.84868556190201627"/>
          <c:w val="0.96653625973918611"/>
          <c:h val="0.1381581650119821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pl-PL"/>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CO2 Emissions, including International Bunkers: EU-27 (2020)"</c:f>
          <c:strCache>
            <c:ptCount val="1"/>
            <c:pt idx="0">
              <c:v>Share by Mode in Total Transport CO2 Emissions, including International Bunkers: EU-27 (2020)</c:v>
            </c:pt>
          </c:strCache>
        </c:strRef>
      </c:tx>
      <c:layout>
        <c:manualLayout>
          <c:xMode val="edge"/>
          <c:yMode val="edge"/>
          <c:x val="0.1368909512761021"/>
          <c:y val="1.916952085025246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pl-PL"/>
        </a:p>
      </c:txPr>
    </c:title>
    <c:autoTitleDeleted val="0"/>
    <c:plotArea>
      <c:layout>
        <c:manualLayout>
          <c:layoutTarget val="inner"/>
          <c:xMode val="edge"/>
          <c:yMode val="edge"/>
          <c:x val="0.26914153132250579"/>
          <c:y val="0.24920166671086685"/>
          <c:w val="0.45939675174013922"/>
          <c:h val="0.63258884626604661"/>
        </c:manualLayout>
      </c:layout>
      <c:pieChart>
        <c:varyColors val="1"/>
        <c:ser>
          <c:idx val="0"/>
          <c:order val="0"/>
          <c:tx>
            <c:v>Share by Mode in Total Transport CO2 Emissions, including International Bunkers: EU-27 (2020)</c:v>
          </c:tx>
          <c:dPt>
            <c:idx val="0"/>
            <c:bubble3D val="0"/>
            <c:extLst>
              <c:ext xmlns:c16="http://schemas.microsoft.com/office/drawing/2014/chart" uri="{C3380CC4-5D6E-409C-BE32-E72D297353CC}">
                <c16:uniqueId val="{00000000-E72A-48E9-B81E-77F0E57CEEC2}"/>
              </c:ext>
            </c:extLst>
          </c:dPt>
          <c:dPt>
            <c:idx val="1"/>
            <c:bubble3D val="0"/>
            <c:extLst>
              <c:ext xmlns:c16="http://schemas.microsoft.com/office/drawing/2014/chart" uri="{C3380CC4-5D6E-409C-BE32-E72D297353CC}">
                <c16:uniqueId val="{00000001-E72A-48E9-B81E-77F0E57CEEC2}"/>
              </c:ext>
            </c:extLst>
          </c:dPt>
          <c:dPt>
            <c:idx val="2"/>
            <c:bubble3D val="0"/>
            <c:extLst>
              <c:ext xmlns:c16="http://schemas.microsoft.com/office/drawing/2014/chart" uri="{C3380CC4-5D6E-409C-BE32-E72D297353CC}">
                <c16:uniqueId val="{00000002-E72A-48E9-B81E-77F0E57CEEC2}"/>
              </c:ext>
            </c:extLst>
          </c:dPt>
          <c:dPt>
            <c:idx val="3"/>
            <c:bubble3D val="0"/>
            <c:extLst>
              <c:ext xmlns:c16="http://schemas.microsoft.com/office/drawing/2014/chart" uri="{C3380CC4-5D6E-409C-BE32-E72D297353CC}">
                <c16:uniqueId val="{00000003-E72A-48E9-B81E-77F0E57CEEC2}"/>
              </c:ext>
            </c:extLst>
          </c:dPt>
          <c:dPt>
            <c:idx val="4"/>
            <c:bubble3D val="0"/>
            <c:extLst>
              <c:ext xmlns:c16="http://schemas.microsoft.com/office/drawing/2014/chart" uri="{C3380CC4-5D6E-409C-BE32-E72D297353CC}">
                <c16:uniqueId val="{00000004-E72A-48E9-B81E-77F0E57CEEC2}"/>
              </c:ext>
            </c:extLst>
          </c:dPt>
          <c:dLbls>
            <c:dLbl>
              <c:idx val="0"/>
              <c:layout>
                <c:manualLayout>
                  <c:x val="7.5589089646856747E-2"/>
                  <c:y val="4.433559482725533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E72A-48E9-B81E-77F0E57CEEC2}"/>
                </c:ext>
              </c:extLst>
            </c:dLbl>
            <c:dLbl>
              <c:idx val="1"/>
              <c:layout>
                <c:manualLayout>
                  <c:x val="0.27665795835845347"/>
                  <c:y val="-8.543007446298213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72A-48E9-B81E-77F0E57CEEC2}"/>
                </c:ext>
              </c:extLst>
            </c:dLbl>
            <c:dLbl>
              <c:idx val="2"/>
              <c:layout>
                <c:manualLayout>
                  <c:x val="-5.6628605879021521E-2"/>
                  <c:y val="1.443504488823866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E72A-48E9-B81E-77F0E57CEEC2}"/>
                </c:ext>
              </c:extLst>
            </c:dLbl>
            <c:dLbl>
              <c:idx val="3"/>
              <c:layout>
                <c:manualLayout>
                  <c:x val="-5.7064386673243574E-2"/>
                  <c:y val="-1.45625505506554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72A-48E9-B81E-77F0E57CEEC2}"/>
                </c:ext>
              </c:extLst>
            </c:dLbl>
            <c:dLbl>
              <c:idx val="4"/>
              <c:layout>
                <c:manualLayout>
                  <c:x val="1.8514228644853258E-2"/>
                  <c:y val="-4.00883867578944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E72A-48E9-B81E-77F0E57CEEC2}"/>
                </c:ext>
              </c:extLst>
            </c:dLbl>
            <c:dLbl>
              <c:idx val="5"/>
              <c:numFmt formatCode="0.0%" sourceLinked="0"/>
              <c:spPr>
                <a:noFill/>
                <a:ln w="25400">
                  <a:noFill/>
                </a:ln>
              </c:spPr>
              <c:txPr>
                <a:bodyPr/>
                <a:lstStyle/>
                <a:p>
                  <a:pPr>
                    <a:defRPr sz="350" b="0" i="0" u="none" strike="noStrike" baseline="0">
                      <a:solidFill>
                        <a:srgbClr val="000000"/>
                      </a:solidFill>
                      <a:latin typeface="Arial"/>
                      <a:ea typeface="Arial"/>
                      <a:cs typeface="Arial"/>
                    </a:defRPr>
                  </a:pPr>
                  <a:endParaRPr lang="pl-P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72A-48E9-B81E-77F0E57CEEC2}"/>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pl-PL"/>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63.331486009999999</c:v>
              </c:pt>
              <c:pt idx="1">
                <c:v>681.58231363000004</c:v>
              </c:pt>
              <c:pt idx="2">
                <c:v>3.4577415500000002</c:v>
              </c:pt>
              <c:pt idx="3">
                <c:v>135.8735111</c:v>
              </c:pt>
              <c:pt idx="4">
                <c:v>4.6049001900000004</c:v>
              </c:pt>
            </c:numLit>
          </c:val>
          <c:extLst>
            <c:ext xmlns:c16="http://schemas.microsoft.com/office/drawing/2014/chart" uri="{C3380CC4-5D6E-409C-BE32-E72D297353CC}">
              <c16:uniqueId val="{00000006-E72A-48E9-B81E-77F0E57CEEC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Road Transport, by Transport Mean: EU-27"</c:f>
          <c:strCache>
            <c:ptCount val="1"/>
            <c:pt idx="0">
              <c:v>CO2 Emissions from Road Transport, by Transport Mean: EU-27</c:v>
            </c:pt>
          </c:strCache>
        </c:strRef>
      </c:tx>
      <c:layout>
        <c:manualLayout>
          <c:xMode val="edge"/>
          <c:yMode val="edge"/>
          <c:x val="0.27050437009473211"/>
          <c:y val="1.976422011996701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pl-PL"/>
        </a:p>
      </c:txPr>
    </c:title>
    <c:autoTitleDeleted val="0"/>
    <c:plotArea>
      <c:layout>
        <c:manualLayout>
          <c:layoutTarget val="inner"/>
          <c:xMode val="edge"/>
          <c:yMode val="edge"/>
          <c:x val="8.2191859359576958E-2"/>
          <c:y val="0.12171072180612955"/>
          <c:w val="0.88845486069637958"/>
          <c:h val="0.66318623841084612"/>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1.0156525887907104</c:v>
              </c:pt>
              <c:pt idx="2">
                <c:v>1.0461068812857319</c:v>
              </c:pt>
              <c:pt idx="3">
                <c:v>1.055950525072084</c:v>
              </c:pt>
              <c:pt idx="4">
                <c:v>1.0615782424876921</c:v>
              </c:pt>
              <c:pt idx="5">
                <c:v>1.0793497923476036</c:v>
              </c:pt>
              <c:pt idx="6">
                <c:v>1.1021544098873892</c:v>
              </c:pt>
              <c:pt idx="7">
                <c:v>1.1126166397162005</c:v>
              </c:pt>
              <c:pt idx="8">
                <c:v>1.1521388857998835</c:v>
              </c:pt>
              <c:pt idx="9">
                <c:v>1.1811095451155194</c:v>
              </c:pt>
              <c:pt idx="10">
                <c:v>1.1766137781517931</c:v>
              </c:pt>
              <c:pt idx="11">
                <c:v>1.1963981673969422</c:v>
              </c:pt>
              <c:pt idx="12">
                <c:v>1.223474669746007</c:v>
              </c:pt>
              <c:pt idx="13">
                <c:v>1.2349705523745418</c:v>
              </c:pt>
              <c:pt idx="14">
                <c:v>1.2526936829265229</c:v>
              </c:pt>
              <c:pt idx="15">
                <c:v>1.2439746122169011</c:v>
              </c:pt>
              <c:pt idx="16">
                <c:v>1.2506183380336602</c:v>
              </c:pt>
              <c:pt idx="17">
                <c:v>1.2687386735245805</c:v>
              </c:pt>
              <c:pt idx="18">
                <c:v>1.2501457719237223</c:v>
              </c:pt>
              <c:pt idx="19">
                <c:v>1.2386372251801694</c:v>
              </c:pt>
              <c:pt idx="20">
                <c:v>1.2243130857661462</c:v>
              </c:pt>
              <c:pt idx="21">
                <c:v>1.2086415241871782</c:v>
              </c:pt>
              <c:pt idx="22">
                <c:v>1.1607848490451849</c:v>
              </c:pt>
              <c:pt idx="23">
                <c:v>1.1675872044032116</c:v>
              </c:pt>
              <c:pt idx="24">
                <c:v>1.19532147385551</c:v>
              </c:pt>
              <c:pt idx="25">
                <c:v>1.2173245673304431</c:v>
              </c:pt>
              <c:pt idx="26">
                <c:v>1.2459348787636739</c:v>
              </c:pt>
              <c:pt idx="27">
                <c:v>1.2628021042306059</c:v>
              </c:pt>
              <c:pt idx="28">
                <c:v>1.2527283149375716</c:v>
              </c:pt>
              <c:pt idx="29">
                <c:v>1.2622891075213856</c:v>
              </c:pt>
              <c:pt idx="30">
                <c:v>1.0675036622882879</c:v>
              </c:pt>
            </c:numLit>
          </c:val>
          <c:smooth val="1"/>
          <c:extLst>
            <c:ext xmlns:c16="http://schemas.microsoft.com/office/drawing/2014/chart" uri="{C3380CC4-5D6E-409C-BE32-E72D297353CC}">
              <c16:uniqueId val="{00000000-5983-4DCB-9E45-79B4FDCA5E7C}"/>
            </c:ext>
          </c:extLst>
        </c:ser>
        <c:ser>
          <c:idx val="1"/>
          <c:order val="1"/>
          <c:tx>
            <c:v>Light duty trucks</c:v>
          </c:tx>
          <c:spPr>
            <a:ln w="25400">
              <a:solidFill>
                <a:schemeClr val="accent2"/>
              </a:solidFill>
              <a:prstDash val="sysDash"/>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1.0238134172983171</c:v>
              </c:pt>
              <c:pt idx="2">
                <c:v>1.0423955399576723</c:v>
              </c:pt>
              <c:pt idx="3">
                <c:v>1.0831829941808324</c:v>
              </c:pt>
              <c:pt idx="4">
                <c:v>1.1169815172166613</c:v>
              </c:pt>
              <c:pt idx="5">
                <c:v>1.1384322134379181</c:v>
              </c:pt>
              <c:pt idx="6">
                <c:v>1.1937190187736209</c:v>
              </c:pt>
              <c:pt idx="7">
                <c:v>1.2297767394335737</c:v>
              </c:pt>
              <c:pt idx="8">
                <c:v>1.3003161283235964</c:v>
              </c:pt>
              <c:pt idx="9">
                <c:v>1.3516539057228916</c:v>
              </c:pt>
              <c:pt idx="10">
                <c:v>1.3774318614790455</c:v>
              </c:pt>
              <c:pt idx="11">
                <c:v>1.4315704224686692</c:v>
              </c:pt>
              <c:pt idx="12">
                <c:v>1.4420983589267184</c:v>
              </c:pt>
              <c:pt idx="13">
                <c:v>1.4872741784605397</c:v>
              </c:pt>
              <c:pt idx="14">
                <c:v>1.540860101228219</c:v>
              </c:pt>
              <c:pt idx="15">
                <c:v>1.5586941075003031</c:v>
              </c:pt>
              <c:pt idx="16">
                <c:v>1.5915289152235736</c:v>
              </c:pt>
              <c:pt idx="17">
                <c:v>1.6359483540941684</c:v>
              </c:pt>
              <c:pt idx="18">
                <c:v>1.5660027209803726</c:v>
              </c:pt>
              <c:pt idx="19">
                <c:v>1.5098285866179459</c:v>
              </c:pt>
              <c:pt idx="20">
                <c:v>1.4872965442423904</c:v>
              </c:pt>
              <c:pt idx="21">
                <c:v>1.4814060784745422</c:v>
              </c:pt>
              <c:pt idx="22">
                <c:v>1.4277339331971841</c:v>
              </c:pt>
              <c:pt idx="23">
                <c:v>1.3675460997336797</c:v>
              </c:pt>
              <c:pt idx="24">
                <c:v>1.3657733897882429</c:v>
              </c:pt>
              <c:pt idx="25">
                <c:v>1.3922587530665338</c:v>
              </c:pt>
              <c:pt idx="26">
                <c:v>1.4097787789689125</c:v>
              </c:pt>
              <c:pt idx="27">
                <c:v>1.4315216353313203</c:v>
              </c:pt>
              <c:pt idx="28">
                <c:v>1.4721675749673411</c:v>
              </c:pt>
              <c:pt idx="29">
                <c:v>1.4772070708545018</c:v>
              </c:pt>
              <c:pt idx="30">
                <c:v>1.2996397444950882</c:v>
              </c:pt>
            </c:numLit>
          </c:val>
          <c:smooth val="1"/>
          <c:extLst>
            <c:ext xmlns:c16="http://schemas.microsoft.com/office/drawing/2014/chart" uri="{C3380CC4-5D6E-409C-BE32-E72D297353CC}">
              <c16:uniqueId val="{00000001-5983-4DCB-9E45-79B4FDCA5E7C}"/>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1.0155712781972828</c:v>
              </c:pt>
              <c:pt idx="2">
                <c:v>1.0592998957239346</c:v>
              </c:pt>
              <c:pt idx="3">
                <c:v>1.0601108065791516</c:v>
              </c:pt>
              <c:pt idx="4">
                <c:v>1.0686885808374904</c:v>
              </c:pt>
              <c:pt idx="5">
                <c:v>1.0836564657774497</c:v>
              </c:pt>
              <c:pt idx="6">
                <c:v>1.1185093682737783</c:v>
              </c:pt>
              <c:pt idx="7">
                <c:v>1.1393932989650544</c:v>
              </c:pt>
              <c:pt idx="8">
                <c:v>1.1936892886523214</c:v>
              </c:pt>
              <c:pt idx="9">
                <c:v>1.2154111046082712</c:v>
              </c:pt>
              <c:pt idx="10">
                <c:v>1.2160022895374558</c:v>
              </c:pt>
              <c:pt idx="11">
                <c:v>1.2439616013403414</c:v>
              </c:pt>
              <c:pt idx="12">
                <c:v>1.2448725385969817</c:v>
              </c:pt>
              <c:pt idx="13">
                <c:v>1.2541161989090548</c:v>
              </c:pt>
              <c:pt idx="14">
                <c:v>1.2981977869263257</c:v>
              </c:pt>
              <c:pt idx="15">
                <c:v>1.3135857687197021</c:v>
              </c:pt>
              <c:pt idx="16">
                <c:v>1.3378219775471156</c:v>
              </c:pt>
              <c:pt idx="17">
                <c:v>1.3398812795593151</c:v>
              </c:pt>
              <c:pt idx="18">
                <c:v>1.2983841127197508</c:v>
              </c:pt>
              <c:pt idx="19">
                <c:v>1.2258114853668511</c:v>
              </c:pt>
              <c:pt idx="20">
                <c:v>1.2366817858690839</c:v>
              </c:pt>
              <c:pt idx="21">
                <c:v>1.2325339229735361</c:v>
              </c:pt>
              <c:pt idx="22">
                <c:v>1.1999626810539197</c:v>
              </c:pt>
              <c:pt idx="23">
                <c:v>1.1877188826115834</c:v>
              </c:pt>
              <c:pt idx="24">
                <c:v>1.1735438492095114</c:v>
              </c:pt>
              <c:pt idx="25">
                <c:v>1.2000218607430333</c:v>
              </c:pt>
              <c:pt idx="26">
                <c:v>1.2275268532321892</c:v>
              </c:pt>
              <c:pt idx="27">
                <c:v>1.2565292744816061</c:v>
              </c:pt>
              <c:pt idx="28">
                <c:v>1.2691833680825106</c:v>
              </c:pt>
              <c:pt idx="29">
                <c:v>1.2790465186186069</c:v>
              </c:pt>
              <c:pt idx="30">
                <c:v>1.1792104475429821</c:v>
              </c:pt>
            </c:numLit>
          </c:val>
          <c:smooth val="1"/>
          <c:extLst>
            <c:ext xmlns:c16="http://schemas.microsoft.com/office/drawing/2014/chart" uri="{C3380CC4-5D6E-409C-BE32-E72D297353CC}">
              <c16:uniqueId val="{00000002-5983-4DCB-9E45-79B4FDCA5E7C}"/>
            </c:ext>
          </c:extLst>
        </c:ser>
        <c:ser>
          <c:idx val="4"/>
          <c:order val="3"/>
          <c:tx>
            <c:v>Total road transport</c:v>
          </c:tx>
          <c:spPr>
            <a:ln>
              <a:solidFill>
                <a:schemeClr val="accent6"/>
              </a:solidFill>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1.016137831780455</c:v>
              </c:pt>
              <c:pt idx="2">
                <c:v>1.0496487273157704</c:v>
              </c:pt>
              <c:pt idx="3">
                <c:v>1.0599016828893471</c:v>
              </c:pt>
              <c:pt idx="4">
                <c:v>1.0691371184998533</c:v>
              </c:pt>
              <c:pt idx="5">
                <c:v>1.0869496236866409</c:v>
              </c:pt>
              <c:pt idx="6">
                <c:v>1.1156531299804877</c:v>
              </c:pt>
              <c:pt idx="7">
                <c:v>1.1316959767710097</c:v>
              </c:pt>
              <c:pt idx="8">
                <c:v>1.1784385528696739</c:v>
              </c:pt>
              <c:pt idx="9">
                <c:v>1.2078864954544908</c:v>
              </c:pt>
              <c:pt idx="10">
                <c:v>1.2071692974697734</c:v>
              </c:pt>
              <c:pt idx="11">
                <c:v>1.2329777105862609</c:v>
              </c:pt>
              <c:pt idx="12">
                <c:v>1.2513082612524449</c:v>
              </c:pt>
              <c:pt idx="13">
                <c:v>1.2657656490684088</c:v>
              </c:pt>
              <c:pt idx="14">
                <c:v>1.293836044477841</c:v>
              </c:pt>
              <c:pt idx="15">
                <c:v>1.2928588509280494</c:v>
              </c:pt>
              <c:pt idx="16">
                <c:v>1.3064692963658573</c:v>
              </c:pt>
              <c:pt idx="17">
                <c:v>1.3225184731155959</c:v>
              </c:pt>
              <c:pt idx="18">
                <c:v>1.2940052424606778</c:v>
              </c:pt>
              <c:pt idx="19">
                <c:v>1.2616089874704066</c:v>
              </c:pt>
              <c:pt idx="20">
                <c:v>1.2530799112418809</c:v>
              </c:pt>
              <c:pt idx="21">
                <c:v>1.2413051661396173</c:v>
              </c:pt>
              <c:pt idx="22">
                <c:v>1.1972945337460859</c:v>
              </c:pt>
              <c:pt idx="23">
                <c:v>1.1920419816412404</c:v>
              </c:pt>
              <c:pt idx="24">
                <c:v>1.2057599403317742</c:v>
              </c:pt>
              <c:pt idx="25">
                <c:v>1.2291155247241052</c:v>
              </c:pt>
              <c:pt idx="26">
                <c:v>1.2555413359747234</c:v>
              </c:pt>
              <c:pt idx="27">
                <c:v>1.2756923493912511</c:v>
              </c:pt>
              <c:pt idx="28">
                <c:v>1.2764090974554139</c:v>
              </c:pt>
              <c:pt idx="29">
                <c:v>1.2861700869382353</c:v>
              </c:pt>
              <c:pt idx="30">
                <c:v>1.1187402593975722</c:v>
              </c:pt>
            </c:numLit>
          </c:val>
          <c:smooth val="0"/>
          <c:extLst>
            <c:ext xmlns:c16="http://schemas.microsoft.com/office/drawing/2014/chart" uri="{C3380CC4-5D6E-409C-BE32-E72D297353CC}">
              <c16:uniqueId val="{00000003-5983-4DCB-9E45-79B4FDCA5E7C}"/>
            </c:ext>
          </c:extLst>
        </c:ser>
        <c:dLbls>
          <c:showLegendKey val="0"/>
          <c:showVal val="0"/>
          <c:showCatName val="0"/>
          <c:showSerName val="0"/>
          <c:showPercent val="0"/>
          <c:showBubbleSize val="0"/>
        </c:dLbls>
        <c:smooth val="0"/>
        <c:axId val="167214464"/>
        <c:axId val="167216256"/>
      </c:lineChart>
      <c:catAx>
        <c:axId val="16721446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pl-PL"/>
          </a:p>
        </c:txPr>
        <c:crossAx val="167216256"/>
        <c:crosses val="autoZero"/>
        <c:auto val="1"/>
        <c:lblAlgn val="ctr"/>
        <c:lblOffset val="100"/>
        <c:tickLblSkip val="1"/>
        <c:tickMarkSkip val="1"/>
        <c:noMultiLvlLbl val="0"/>
      </c:catAx>
      <c:valAx>
        <c:axId val="167216256"/>
        <c:scaling>
          <c:orientation val="minMax"/>
          <c:max val="2"/>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pl-PL"/>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pl-PL"/>
          </a:p>
        </c:txPr>
        <c:crossAx val="167214464"/>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7124328883350011"/>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pl-PL"/>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CO2 Emissions by Transport Mean : EU-27 (2020)"</c:f>
          <c:strCache>
            <c:ptCount val="1"/>
            <c:pt idx="0">
              <c:v>Share in Road Transport CO2 Emissions by Transport Mean : EU-27 (2020)</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pl-PL"/>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33A5-4B87-AB52-8663D8350069}"/>
              </c:ext>
            </c:extLst>
          </c:dPt>
          <c:dPt>
            <c:idx val="1"/>
            <c:bubble3D val="0"/>
            <c:extLst>
              <c:ext xmlns:c16="http://schemas.microsoft.com/office/drawing/2014/chart" uri="{C3380CC4-5D6E-409C-BE32-E72D297353CC}">
                <c16:uniqueId val="{00000001-33A5-4B87-AB52-8663D8350069}"/>
              </c:ext>
            </c:extLst>
          </c:dPt>
          <c:dPt>
            <c:idx val="2"/>
            <c:bubble3D val="0"/>
            <c:extLst>
              <c:ext xmlns:c16="http://schemas.microsoft.com/office/drawing/2014/chart" uri="{C3380CC4-5D6E-409C-BE32-E72D297353CC}">
                <c16:uniqueId val="{00000002-33A5-4B87-AB52-8663D8350069}"/>
              </c:ext>
            </c:extLst>
          </c:dPt>
          <c:dPt>
            <c:idx val="3"/>
            <c:bubble3D val="0"/>
            <c:extLst>
              <c:ext xmlns:c16="http://schemas.microsoft.com/office/drawing/2014/chart" uri="{C3380CC4-5D6E-409C-BE32-E72D297353CC}">
                <c16:uniqueId val="{00000003-33A5-4B87-AB52-8663D8350069}"/>
              </c:ext>
            </c:extLst>
          </c:dPt>
          <c:dPt>
            <c:idx val="4"/>
            <c:bubble3D val="0"/>
            <c:extLst>
              <c:ext xmlns:c16="http://schemas.microsoft.com/office/drawing/2014/chart" uri="{C3380CC4-5D6E-409C-BE32-E72D297353CC}">
                <c16:uniqueId val="{00000004-33A5-4B87-AB52-8663D8350069}"/>
              </c:ext>
            </c:extLst>
          </c:dPt>
          <c:dLbls>
            <c:dLbl>
              <c:idx val="0"/>
              <c:layout>
                <c:manualLayout>
                  <c:x val="6.5391977517961775E-2"/>
                  <c:y val="2.3656708403172182E-2"/>
                </c:manualLayout>
              </c:layout>
              <c:numFmt formatCode="0.0%" sourceLinked="0"/>
              <c:spPr/>
              <c:txPr>
                <a:bodyPr/>
                <a:lstStyle/>
                <a:p>
                  <a:pPr>
                    <a:defRPr sz="800"/>
                  </a:pPr>
                  <a:endParaRPr lang="pl-P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3A5-4B87-AB52-8663D8350069}"/>
                </c:ext>
              </c:extLst>
            </c:dLbl>
            <c:dLbl>
              <c:idx val="1"/>
              <c:layout>
                <c:manualLayout>
                  <c:x val="-2.2996837860495792E-2"/>
                  <c:y val="2.5768793826144868E-3"/>
                </c:manualLayout>
              </c:layout>
              <c:numFmt formatCode="0.0%" sourceLinked="0"/>
              <c:spPr/>
              <c:txPr>
                <a:bodyPr/>
                <a:lstStyle/>
                <a:p>
                  <a:pPr>
                    <a:defRPr sz="800"/>
                  </a:pPr>
                  <a:endParaRPr lang="pl-P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3A5-4B87-AB52-8663D8350069}"/>
                </c:ext>
              </c:extLst>
            </c:dLbl>
            <c:dLbl>
              <c:idx val="2"/>
              <c:layout>
                <c:manualLayout>
                  <c:x val="-3.7587687902648534E-2"/>
                  <c:y val="1.2546554153107594E-2"/>
                </c:manualLayout>
              </c:layout>
              <c:numFmt formatCode="0.0%" sourceLinked="0"/>
              <c:spPr/>
              <c:txPr>
                <a:bodyPr/>
                <a:lstStyle/>
                <a:p>
                  <a:pPr>
                    <a:defRPr sz="800"/>
                  </a:pPr>
                  <a:endParaRPr lang="pl-P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3A5-4B87-AB52-8663D8350069}"/>
                </c:ext>
              </c:extLst>
            </c:dLbl>
            <c:dLbl>
              <c:idx val="3"/>
              <c:layout>
                <c:manualLayout>
                  <c:x val="-0.1097931222690496"/>
                  <c:y val="-4.360846685209125E-2"/>
                </c:manualLayout>
              </c:layout>
              <c:numFmt formatCode="0.0%" sourceLinked="0"/>
              <c:spPr/>
              <c:txPr>
                <a:bodyPr/>
                <a:lstStyle/>
                <a:p>
                  <a:pPr>
                    <a:defRPr sz="800"/>
                  </a:pPr>
                  <a:endParaRPr lang="pl-P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3A5-4B87-AB52-8663D8350069}"/>
                </c:ext>
              </c:extLst>
            </c:dLbl>
            <c:dLbl>
              <c:idx val="4"/>
              <c:layout>
                <c:manualLayout>
                  <c:x val="0.19140273294031424"/>
                  <c:y val="-1.2807354304592523E-3"/>
                </c:manualLayout>
              </c:layout>
              <c:numFmt formatCode="0.0%" sourceLinked="0"/>
              <c:spPr/>
              <c:txPr>
                <a:bodyPr/>
                <a:lstStyle/>
                <a:p>
                  <a:pPr>
                    <a:defRPr sz="800"/>
                  </a:pPr>
                  <a:endParaRPr lang="pl-P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3A5-4B87-AB52-8663D8350069}"/>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0.59509278574118674</c:v>
              </c:pt>
              <c:pt idx="1">
                <c:v>0.11020250292288969</c:v>
              </c:pt>
              <c:pt idx="2">
                <c:v>0.28209285403255685</c:v>
              </c:pt>
              <c:pt idx="3">
                <c:v>1.2490400880063693E-2</c:v>
              </c:pt>
              <c:pt idx="4">
                <c:v>1.2145642330287764E-4</c:v>
              </c:pt>
            </c:numLit>
          </c:val>
          <c:extLst>
            <c:ext xmlns:c16="http://schemas.microsoft.com/office/drawing/2014/chart" uri="{C3380CC4-5D6E-409C-BE32-E72D297353CC}">
              <c16:uniqueId val="{00000005-33A5-4B87-AB52-8663D835006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pl-PL"/>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36</xdr:col>
      <xdr:colOff>123824</xdr:colOff>
      <xdr:row>0</xdr:row>
      <xdr:rowOff>123825</xdr:rowOff>
    </xdr:from>
    <xdr:to>
      <xdr:col>37</xdr:col>
      <xdr:colOff>133350</xdr:colOff>
      <xdr:row>3</xdr:row>
      <xdr:rowOff>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100-000001280000}"/>
            </a:ext>
          </a:extLst>
        </xdr:cNvPr>
        <xdr:cNvSpPr>
          <a:spLocks noChangeArrowheads="1"/>
        </xdr:cNvSpPr>
      </xdr:nvSpPr>
      <xdr:spPr bwMode="auto">
        <a:xfrm>
          <a:off x="16735424" y="123825"/>
          <a:ext cx="619126" cy="43815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142876</xdr:colOff>
      <xdr:row>1</xdr:row>
      <xdr:rowOff>0</xdr:rowOff>
    </xdr:from>
    <xdr:to>
      <xdr:col>37</xdr:col>
      <xdr:colOff>152401</xdr:colOff>
      <xdr:row>3</xdr:row>
      <xdr:rowOff>59531</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200-000001400000}"/>
            </a:ext>
          </a:extLst>
        </xdr:cNvPr>
        <xdr:cNvSpPr>
          <a:spLocks noChangeArrowheads="1"/>
        </xdr:cNvSpPr>
      </xdr:nvSpPr>
      <xdr:spPr bwMode="auto">
        <a:xfrm>
          <a:off x="16906876" y="200025"/>
          <a:ext cx="619125" cy="421481"/>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166688</xdr:colOff>
      <xdr:row>1</xdr:row>
      <xdr:rowOff>0</xdr:rowOff>
    </xdr:from>
    <xdr:to>
      <xdr:col>30</xdr:col>
      <xdr:colOff>121445</xdr:colOff>
      <xdr:row>3</xdr:row>
      <xdr:rowOff>7144</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300-000004000000}"/>
            </a:ext>
          </a:extLst>
        </xdr:cNvPr>
        <xdr:cNvSpPr>
          <a:spLocks noChangeArrowheads="1"/>
        </xdr:cNvSpPr>
      </xdr:nvSpPr>
      <xdr:spPr bwMode="auto">
        <a:xfrm>
          <a:off x="13473113" y="200025"/>
          <a:ext cx="56435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48</xdr:row>
      <xdr:rowOff>0</xdr:rowOff>
    </xdr:from>
    <xdr:to>
      <xdr:col>15</xdr:col>
      <xdr:colOff>511000</xdr:colOff>
      <xdr:row>69</xdr:row>
      <xdr:rowOff>26220</xdr:rowOff>
    </xdr:to>
    <xdr:graphicFrame macro="">
      <xdr:nvGraphicFramePr>
        <xdr:cNvPr id="3" name="Chart 13">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254000</xdr:colOff>
      <xdr:row>48</xdr:row>
      <xdr:rowOff>12700</xdr:rowOff>
    </xdr:from>
    <xdr:to>
      <xdr:col>24</xdr:col>
      <xdr:colOff>406400</xdr:colOff>
      <xdr:row>65</xdr:row>
      <xdr:rowOff>133350</xdr:rowOff>
    </xdr:to>
    <xdr:graphicFrame macro="">
      <xdr:nvGraphicFramePr>
        <xdr:cNvPr id="4" name="Chart 20">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29</xdr:col>
      <xdr:colOff>238125</xdr:colOff>
      <xdr:row>1</xdr:row>
      <xdr:rowOff>0</xdr:rowOff>
    </xdr:from>
    <xdr:to>
      <xdr:col>30</xdr:col>
      <xdr:colOff>192882</xdr:colOff>
      <xdr:row>3</xdr:row>
      <xdr:rowOff>7144</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400-000002000000}"/>
            </a:ext>
          </a:extLst>
        </xdr:cNvPr>
        <xdr:cNvSpPr>
          <a:spLocks noChangeArrowheads="1"/>
        </xdr:cNvSpPr>
      </xdr:nvSpPr>
      <xdr:spPr bwMode="auto">
        <a:xfrm>
          <a:off x="13515975" y="200025"/>
          <a:ext cx="56435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500-000001700000}"/>
            </a:ext>
          </a:extLst>
        </xdr:cNvPr>
        <xdr:cNvSpPr>
          <a:spLocks noChangeArrowheads="1"/>
        </xdr:cNvSpPr>
      </xdr:nvSpPr>
      <xdr:spPr bwMode="auto">
        <a:xfrm>
          <a:off x="11420475"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428625</xdr:colOff>
      <xdr:row>48</xdr:row>
      <xdr:rowOff>11906</xdr:rowOff>
    </xdr:from>
    <xdr:to>
      <xdr:col>16</xdr:col>
      <xdr:colOff>109539</xdr:colOff>
      <xdr:row>78</xdr:row>
      <xdr:rowOff>19049</xdr:rowOff>
    </xdr:to>
    <xdr:graphicFrame macro="">
      <xdr:nvGraphicFramePr>
        <xdr:cNvPr id="3" name="Chart 12">
          <a:extLst>
            <a:ext uri="{FF2B5EF4-FFF2-40B4-BE49-F238E27FC236}">
              <a16:creationId xmlns:a16="http://schemas.microsoft.com/office/drawing/2014/main" id="{00000000-0008-0000-0B00-0000A0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321470</xdr:colOff>
      <xdr:row>47</xdr:row>
      <xdr:rowOff>95250</xdr:rowOff>
    </xdr:from>
    <xdr:to>
      <xdr:col>27</xdr:col>
      <xdr:colOff>576262</xdr:colOff>
      <xdr:row>77</xdr:row>
      <xdr:rowOff>7143</xdr:rowOff>
    </xdr:to>
    <xdr:graphicFrame macro="">
      <xdr:nvGraphicFramePr>
        <xdr:cNvPr id="4" name="Chart 11">
          <a:extLst>
            <a:ext uri="{FF2B5EF4-FFF2-40B4-BE49-F238E27FC236}">
              <a16:creationId xmlns:a16="http://schemas.microsoft.com/office/drawing/2014/main" id="{00000000-0008-0000-0B00-00009F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600-000001740000}"/>
            </a:ext>
          </a:extLst>
        </xdr:cNvPr>
        <xdr:cNvSpPr>
          <a:spLocks noChangeArrowheads="1"/>
        </xdr:cNvSpPr>
      </xdr:nvSpPr>
      <xdr:spPr bwMode="auto">
        <a:xfrm>
          <a:off x="1146810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700-000002000000}"/>
            </a:ext>
          </a:extLst>
        </xdr:cNvPr>
        <xdr:cNvSpPr>
          <a:spLocks noChangeArrowheads="1"/>
        </xdr:cNvSpPr>
      </xdr:nvSpPr>
      <xdr:spPr bwMode="auto">
        <a:xfrm>
          <a:off x="11182350"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119063</xdr:colOff>
      <xdr:row>44</xdr:row>
      <xdr:rowOff>23812</xdr:rowOff>
    </xdr:from>
    <xdr:to>
      <xdr:col>17</xdr:col>
      <xdr:colOff>7763</xdr:colOff>
      <xdr:row>73</xdr:row>
      <xdr:rowOff>78581</xdr:rowOff>
    </xdr:to>
    <xdr:graphicFrame macro="">
      <xdr:nvGraphicFramePr>
        <xdr:cNvPr id="3"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190500</xdr:colOff>
      <xdr:row>43</xdr:row>
      <xdr:rowOff>130969</xdr:rowOff>
    </xdr:from>
    <xdr:to>
      <xdr:col>27</xdr:col>
      <xdr:colOff>523875</xdr:colOff>
      <xdr:row>73</xdr:row>
      <xdr:rowOff>42863</xdr:rowOff>
    </xdr:to>
    <xdr:graphicFrame macro="">
      <xdr:nvGraphicFramePr>
        <xdr:cNvPr id="4" name="Chart 12">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76"/>
  <sheetViews>
    <sheetView tabSelected="1" topLeftCell="L1" zoomScale="80" zoomScaleNormal="80" workbookViewId="0">
      <pane ySplit="6" topLeftCell="A7" activePane="bottomLeft" state="frozen"/>
      <selection activeCell="AM46" sqref="AM46"/>
      <selection pane="bottomLeft" activeCell="U42" sqref="U42"/>
    </sheetView>
  </sheetViews>
  <sheetFormatPr defaultRowHeight="12.75" x14ac:dyDescent="0.2"/>
  <cols>
    <col min="1" max="1" width="2.5703125" style="251" customWidth="1"/>
    <col min="2" max="2" width="6.85546875" style="251" customWidth="1"/>
    <col min="3" max="33" width="7.28515625" style="251" customWidth="1"/>
    <col min="34" max="34" width="6.5703125" style="251" customWidth="1"/>
    <col min="35" max="35" width="0.28515625" style="251" customWidth="1"/>
    <col min="36" max="36" width="7" style="251" customWidth="1"/>
    <col min="37" max="90" width="9.140625" style="250"/>
    <col min="91" max="16384" width="9.140625" style="251"/>
  </cols>
  <sheetData>
    <row r="1" spans="1:38" ht="15.75" x14ac:dyDescent="0.25">
      <c r="A1" s="247" t="s">
        <v>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9">
        <v>0</v>
      </c>
      <c r="AJ1" s="247" t="str">
        <f>A1</f>
        <v>3.2.8</v>
      </c>
    </row>
    <row r="2" spans="1:38" ht="9.75" customHeight="1" x14ac:dyDescent="0.2">
      <c r="A2" s="252"/>
      <c r="B2" s="253"/>
      <c r="C2" s="248"/>
      <c r="D2" s="248"/>
      <c r="E2" s="248"/>
      <c r="F2" s="248"/>
      <c r="G2" s="248"/>
      <c r="H2" s="248"/>
      <c r="I2" s="248"/>
      <c r="J2" s="248"/>
      <c r="K2" s="248"/>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8.75" customHeight="1" x14ac:dyDescent="0.2">
      <c r="A3" s="252"/>
      <c r="B3" s="254"/>
      <c r="C3" s="609" t="s">
        <v>1</v>
      </c>
      <c r="D3" s="610"/>
      <c r="E3" s="610"/>
      <c r="F3" s="610"/>
      <c r="G3" s="610"/>
      <c r="H3" s="610"/>
      <c r="I3" s="610"/>
      <c r="J3" s="610"/>
      <c r="K3" s="610"/>
      <c r="L3" s="610"/>
      <c r="M3" s="610"/>
      <c r="N3" s="610"/>
      <c r="O3" s="610"/>
      <c r="P3" s="610"/>
      <c r="Q3" s="610"/>
      <c r="R3" s="610"/>
      <c r="S3" s="610"/>
      <c r="T3" s="610"/>
      <c r="U3" s="610"/>
      <c r="V3" s="610"/>
      <c r="W3" s="610"/>
      <c r="X3" s="255"/>
      <c r="Y3" s="255"/>
      <c r="Z3" s="255"/>
      <c r="AA3" s="255"/>
      <c r="AB3" s="255"/>
      <c r="AC3" s="255"/>
      <c r="AD3" s="255"/>
      <c r="AE3" s="255"/>
      <c r="AF3" s="255"/>
      <c r="AG3" s="255"/>
      <c r="AH3" s="248"/>
      <c r="AI3" s="248"/>
      <c r="AJ3" s="248"/>
    </row>
    <row r="4" spans="1:38" ht="11.25" customHeight="1" x14ac:dyDescent="0.2">
      <c r="A4" s="252"/>
      <c r="B4" s="254"/>
      <c r="C4" s="611" t="s">
        <v>2</v>
      </c>
      <c r="D4" s="612"/>
      <c r="E4" s="612"/>
      <c r="F4" s="612"/>
      <c r="G4" s="612"/>
      <c r="H4" s="612"/>
      <c r="I4" s="612"/>
      <c r="J4" s="612"/>
      <c r="K4" s="612"/>
      <c r="L4" s="612"/>
      <c r="M4" s="612"/>
      <c r="N4" s="612"/>
      <c r="O4" s="612"/>
      <c r="P4" s="612"/>
      <c r="Q4" s="612"/>
      <c r="R4" s="612"/>
      <c r="S4" s="612"/>
      <c r="T4" s="612"/>
      <c r="U4" s="612"/>
      <c r="V4" s="612"/>
      <c r="W4" s="612"/>
      <c r="X4" s="256"/>
      <c r="Y4" s="256"/>
      <c r="Z4" s="256"/>
      <c r="AA4" s="256"/>
      <c r="AB4" s="256"/>
      <c r="AC4" s="256"/>
      <c r="AD4" s="256"/>
      <c r="AE4" s="256"/>
      <c r="AF4" s="256"/>
      <c r="AG4" s="256"/>
      <c r="AH4" s="257"/>
      <c r="AI4" s="258"/>
      <c r="AJ4" s="258"/>
    </row>
    <row r="5" spans="1:38" ht="6.75" customHeight="1" x14ac:dyDescent="0.2">
      <c r="A5" s="252"/>
      <c r="B5" s="254"/>
      <c r="C5" s="259"/>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row>
    <row r="6" spans="1:38" ht="15.95" customHeight="1" x14ac:dyDescent="0.2">
      <c r="A6" s="252"/>
      <c r="B6" s="254"/>
      <c r="C6" s="260">
        <v>1990</v>
      </c>
      <c r="D6" s="261">
        <v>1991</v>
      </c>
      <c r="E6" s="261">
        <v>1992</v>
      </c>
      <c r="F6" s="261">
        <v>1993</v>
      </c>
      <c r="G6" s="261">
        <v>1994</v>
      </c>
      <c r="H6" s="261">
        <v>1995</v>
      </c>
      <c r="I6" s="261">
        <v>1996</v>
      </c>
      <c r="J6" s="261">
        <v>1997</v>
      </c>
      <c r="K6" s="261">
        <v>1998</v>
      </c>
      <c r="L6" s="261">
        <v>1999</v>
      </c>
      <c r="M6" s="261">
        <v>2000</v>
      </c>
      <c r="N6" s="261">
        <v>2001</v>
      </c>
      <c r="O6" s="261">
        <v>2002</v>
      </c>
      <c r="P6" s="261">
        <v>2003</v>
      </c>
      <c r="Q6" s="261">
        <v>2004</v>
      </c>
      <c r="R6" s="261">
        <v>2005</v>
      </c>
      <c r="S6" s="262">
        <v>2006</v>
      </c>
      <c r="T6" s="262">
        <v>2007</v>
      </c>
      <c r="U6" s="262">
        <v>2008</v>
      </c>
      <c r="V6" s="262">
        <v>2009</v>
      </c>
      <c r="W6" s="262">
        <v>2010</v>
      </c>
      <c r="X6" s="262">
        <v>2011</v>
      </c>
      <c r="Y6" s="262">
        <v>2012</v>
      </c>
      <c r="Z6" s="262">
        <v>2013</v>
      </c>
      <c r="AA6" s="262">
        <v>2014</v>
      </c>
      <c r="AB6" s="262">
        <v>2015</v>
      </c>
      <c r="AC6" s="262">
        <v>2016</v>
      </c>
      <c r="AD6" s="262">
        <v>2017</v>
      </c>
      <c r="AE6" s="262">
        <v>2018</v>
      </c>
      <c r="AF6" s="262">
        <v>2019</v>
      </c>
      <c r="AG6" s="262">
        <v>2020</v>
      </c>
      <c r="AH6" s="254"/>
      <c r="AI6" s="263"/>
      <c r="AJ6" s="263"/>
    </row>
    <row r="7" spans="1:38" ht="14.1" customHeight="1" x14ac:dyDescent="0.2">
      <c r="A7" s="252"/>
      <c r="B7" s="264" t="s">
        <v>3</v>
      </c>
      <c r="C7" s="265">
        <v>3928.3068530299997</v>
      </c>
      <c r="D7" s="265">
        <v>3865.2371613</v>
      </c>
      <c r="E7" s="265">
        <v>3740.5243012000001</v>
      </c>
      <c r="F7" s="265">
        <v>3676.1962330599999</v>
      </c>
      <c r="G7" s="265">
        <v>3660.5182290500002</v>
      </c>
      <c r="H7" s="265">
        <v>3712.2549941099996</v>
      </c>
      <c r="I7" s="265">
        <v>3799.1340133200001</v>
      </c>
      <c r="J7" s="265">
        <v>3736.0599403699998</v>
      </c>
      <c r="K7" s="265">
        <v>3731.2436278499999</v>
      </c>
      <c r="L7" s="265">
        <v>3682.4677925200003</v>
      </c>
      <c r="M7" s="265">
        <v>3697.5521867699999</v>
      </c>
      <c r="N7" s="265">
        <v>3754.6336026099998</v>
      </c>
      <c r="O7" s="265">
        <v>3753.5443786200003</v>
      </c>
      <c r="P7" s="265">
        <v>3840.4224680900002</v>
      </c>
      <c r="Q7" s="265">
        <v>3856.7895046600001</v>
      </c>
      <c r="R7" s="265">
        <v>3842.9145634800002</v>
      </c>
      <c r="S7" s="265">
        <v>3857.71373606</v>
      </c>
      <c r="T7" s="265">
        <v>3827.4438464100003</v>
      </c>
      <c r="U7" s="265">
        <v>3745.5977793100001</v>
      </c>
      <c r="V7" s="265">
        <v>3442.1751386999999</v>
      </c>
      <c r="W7" s="265">
        <v>3544.63800038</v>
      </c>
      <c r="X7" s="265">
        <v>3447.4743562099998</v>
      </c>
      <c r="Y7" s="265">
        <v>3373.20509425</v>
      </c>
      <c r="Z7" s="265">
        <v>3290.7330997999998</v>
      </c>
      <c r="AA7" s="265">
        <v>3155.8058627999999</v>
      </c>
      <c r="AB7" s="265">
        <v>3212.3751994500003</v>
      </c>
      <c r="AC7" s="265">
        <v>3225.98167311</v>
      </c>
      <c r="AD7" s="265">
        <v>3258.1606093600003</v>
      </c>
      <c r="AE7" s="265">
        <v>3190.0881484699999</v>
      </c>
      <c r="AF7" s="265">
        <v>3050.1872733599998</v>
      </c>
      <c r="AG7" s="265">
        <v>2688.01405428</v>
      </c>
      <c r="AH7" s="264" t="str">
        <f>B7</f>
        <v>EU-27</v>
      </c>
      <c r="AI7" s="266"/>
      <c r="AJ7" s="266"/>
      <c r="AL7" s="267"/>
    </row>
    <row r="8" spans="1:38" ht="14.1" customHeight="1" x14ac:dyDescent="0.2">
      <c r="A8" s="252"/>
      <c r="B8" s="268" t="s">
        <v>4</v>
      </c>
      <c r="C8" s="269">
        <v>4543.4209694800002</v>
      </c>
      <c r="D8" s="269">
        <v>4487.5315173099998</v>
      </c>
      <c r="E8" s="269">
        <v>4348.8268680800002</v>
      </c>
      <c r="F8" s="269">
        <v>4271.4790162600002</v>
      </c>
      <c r="G8" s="269">
        <v>4250.9593843400007</v>
      </c>
      <c r="H8" s="269">
        <v>4295.9796285600005</v>
      </c>
      <c r="I8" s="269">
        <v>4404.4837984599999</v>
      </c>
      <c r="J8" s="269">
        <v>4318.5849489900002</v>
      </c>
      <c r="K8" s="269">
        <v>4321.9825572700001</v>
      </c>
      <c r="L8" s="269">
        <v>4268.6122575399995</v>
      </c>
      <c r="M8" s="269">
        <v>4293.9646455800003</v>
      </c>
      <c r="N8" s="269">
        <v>4359.4631907700004</v>
      </c>
      <c r="O8" s="269">
        <v>4340.1831043299999</v>
      </c>
      <c r="P8" s="269">
        <v>4439.2104033799997</v>
      </c>
      <c r="Q8" s="269">
        <v>4460.1650072700004</v>
      </c>
      <c r="R8" s="269">
        <v>4445.6465106100004</v>
      </c>
      <c r="S8" s="269">
        <v>4458.3890161700001</v>
      </c>
      <c r="T8" s="269">
        <v>4419.50956658</v>
      </c>
      <c r="U8" s="269">
        <v>4322.4760320300002</v>
      </c>
      <c r="V8" s="269">
        <v>3966.54814584</v>
      </c>
      <c r="W8" s="269">
        <v>4085.7803380700002</v>
      </c>
      <c r="X8" s="269">
        <v>3947.8535960700001</v>
      </c>
      <c r="Y8" s="269">
        <v>3890.41907012</v>
      </c>
      <c r="Z8" s="269">
        <v>3798.2801039200003</v>
      </c>
      <c r="AA8" s="269">
        <v>3624.8188249700002</v>
      </c>
      <c r="AB8" s="269">
        <v>3665.6212511399999</v>
      </c>
      <c r="AC8" s="269">
        <v>3656.5191825500001</v>
      </c>
      <c r="AD8" s="269">
        <v>3679.1086911399998</v>
      </c>
      <c r="AE8" s="269">
        <v>3603.72222285</v>
      </c>
      <c r="AF8" s="269">
        <v>3448.97076823</v>
      </c>
      <c r="AG8" s="269"/>
      <c r="AH8" s="268" t="str">
        <f>B8</f>
        <v>EU-28</v>
      </c>
      <c r="AI8" s="270"/>
      <c r="AJ8" s="270"/>
    </row>
    <row r="9" spans="1:38" ht="3.75" customHeight="1" x14ac:dyDescent="0.2">
      <c r="A9" s="252"/>
      <c r="B9" s="268"/>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8"/>
      <c r="AI9" s="266"/>
      <c r="AJ9" s="266"/>
    </row>
    <row r="10" spans="1:38" ht="14.1" customHeight="1" x14ac:dyDescent="0.2">
      <c r="A10" s="252"/>
      <c r="B10" s="271" t="s">
        <v>5</v>
      </c>
      <c r="C10" s="272">
        <v>123.41786524</v>
      </c>
      <c r="D10" s="272">
        <v>125.86361205</v>
      </c>
      <c r="E10" s="272">
        <v>125.00075082000001</v>
      </c>
      <c r="F10" s="272">
        <v>123.95051398</v>
      </c>
      <c r="G10" s="272">
        <v>127.33909421999999</v>
      </c>
      <c r="H10" s="272">
        <v>128.83963829000001</v>
      </c>
      <c r="I10" s="272">
        <v>132.83928335000002</v>
      </c>
      <c r="J10" s="272">
        <v>127.60985472</v>
      </c>
      <c r="K10" s="272">
        <v>134.30789818</v>
      </c>
      <c r="L10" s="272">
        <v>129.32154901999999</v>
      </c>
      <c r="M10" s="272">
        <v>131.41083425000002</v>
      </c>
      <c r="N10" s="272">
        <v>130.30708654</v>
      </c>
      <c r="O10" s="272">
        <v>130.39393394000001</v>
      </c>
      <c r="P10" s="272">
        <v>132.09317558000001</v>
      </c>
      <c r="Q10" s="272">
        <v>132.52866811999999</v>
      </c>
      <c r="R10" s="272">
        <v>129.20554048</v>
      </c>
      <c r="S10" s="272">
        <v>127.59471665</v>
      </c>
      <c r="T10" s="272">
        <v>124.49293992999999</v>
      </c>
      <c r="U10" s="272">
        <v>124.51182479000001</v>
      </c>
      <c r="V10" s="272">
        <v>111.68452341999999</v>
      </c>
      <c r="W10" s="272">
        <v>118.73789549999999</v>
      </c>
      <c r="X10" s="272">
        <v>109.46085913</v>
      </c>
      <c r="Y10" s="272">
        <v>106.44467849999999</v>
      </c>
      <c r="Z10" s="272">
        <v>106.53353503</v>
      </c>
      <c r="AA10" s="272">
        <v>100.93705203</v>
      </c>
      <c r="AB10" s="272">
        <v>105.45349475</v>
      </c>
      <c r="AC10" s="272">
        <v>103.97913077</v>
      </c>
      <c r="AD10" s="272">
        <v>103.92566468</v>
      </c>
      <c r="AE10" s="272">
        <v>105.01784708000001</v>
      </c>
      <c r="AF10" s="272">
        <v>104.60759992999999</v>
      </c>
      <c r="AG10" s="272">
        <v>93.974481709999992</v>
      </c>
      <c r="AH10" s="271" t="str">
        <f t="shared" ref="AH10:AH39" si="0">B10</f>
        <v>BE</v>
      </c>
      <c r="AI10" s="270"/>
      <c r="AJ10" s="270"/>
    </row>
    <row r="11" spans="1:38" ht="14.1" customHeight="1" x14ac:dyDescent="0.2">
      <c r="A11" s="252"/>
      <c r="B11" s="268" t="s">
        <v>6</v>
      </c>
      <c r="C11" s="269">
        <v>77.41248143</v>
      </c>
      <c r="D11" s="269">
        <v>62.128345729999999</v>
      </c>
      <c r="E11" s="269">
        <v>58.204753080000003</v>
      </c>
      <c r="F11" s="269">
        <v>59.550597260000004</v>
      </c>
      <c r="G11" s="269">
        <v>57.315959659999997</v>
      </c>
      <c r="H11" s="269">
        <v>58.85581431</v>
      </c>
      <c r="I11" s="269">
        <v>59.095383609999999</v>
      </c>
      <c r="J11" s="269">
        <v>56.295524189999995</v>
      </c>
      <c r="K11" s="269">
        <v>53.562181080000002</v>
      </c>
      <c r="L11" s="269">
        <v>46.587966129999998</v>
      </c>
      <c r="M11" s="269">
        <v>45.704142780000005</v>
      </c>
      <c r="N11" s="269">
        <v>49.290689059999998</v>
      </c>
      <c r="O11" s="269">
        <v>46.527505269999999</v>
      </c>
      <c r="P11" s="269">
        <v>51.00894237</v>
      </c>
      <c r="Q11" s="269">
        <v>50.042731169999996</v>
      </c>
      <c r="R11" s="269">
        <v>51.218605910000001</v>
      </c>
      <c r="S11" s="269">
        <v>52.431393799999995</v>
      </c>
      <c r="T11" s="269">
        <v>56.281769279999999</v>
      </c>
      <c r="U11" s="269">
        <v>54.709470179999997</v>
      </c>
      <c r="V11" s="269">
        <v>46.26743252</v>
      </c>
      <c r="W11" s="269">
        <v>48.360069349999996</v>
      </c>
      <c r="X11" s="269">
        <v>53.682055670000004</v>
      </c>
      <c r="Y11" s="269">
        <v>48.827750559999998</v>
      </c>
      <c r="Z11" s="269">
        <v>43.155149389999998</v>
      </c>
      <c r="AA11" s="269">
        <v>45.773593529999999</v>
      </c>
      <c r="AB11" s="269">
        <v>48.789347730000003</v>
      </c>
      <c r="AC11" s="269">
        <v>46.120731809999995</v>
      </c>
      <c r="AD11" s="269">
        <v>48.282121429999997</v>
      </c>
      <c r="AE11" s="269">
        <v>44.382596189999994</v>
      </c>
      <c r="AF11" s="269">
        <v>42.983652829999997</v>
      </c>
      <c r="AG11" s="269">
        <v>37.383939230000003</v>
      </c>
      <c r="AH11" s="268" t="str">
        <f t="shared" si="0"/>
        <v>BG</v>
      </c>
      <c r="AI11" s="270"/>
      <c r="AJ11" s="270"/>
    </row>
    <row r="12" spans="1:38" ht="14.1" customHeight="1" x14ac:dyDescent="0.2">
      <c r="A12" s="252"/>
      <c r="B12" s="264" t="s">
        <v>7</v>
      </c>
      <c r="C12" s="265">
        <v>166.76423292999999</v>
      </c>
      <c r="D12" s="265">
        <v>151.02908608000001</v>
      </c>
      <c r="E12" s="265">
        <v>147.83413278</v>
      </c>
      <c r="F12" s="265">
        <v>142.11966443999998</v>
      </c>
      <c r="G12" s="265">
        <v>134.70735073999998</v>
      </c>
      <c r="H12" s="265">
        <v>133.6525852</v>
      </c>
      <c r="I12" s="265">
        <v>136.85496058999999</v>
      </c>
      <c r="J12" s="265">
        <v>132.7088358</v>
      </c>
      <c r="K12" s="265">
        <v>127.33238559</v>
      </c>
      <c r="L12" s="265">
        <v>118.36109137</v>
      </c>
      <c r="M12" s="265">
        <v>128.93794914</v>
      </c>
      <c r="N12" s="265">
        <v>128.80098053</v>
      </c>
      <c r="O12" s="265">
        <v>125.60813503</v>
      </c>
      <c r="P12" s="265">
        <v>129.30981082</v>
      </c>
      <c r="Q12" s="265">
        <v>130.25761685999998</v>
      </c>
      <c r="R12" s="265">
        <v>127.78684928</v>
      </c>
      <c r="S12" s="265">
        <v>128.73444620000001</v>
      </c>
      <c r="T12" s="265">
        <v>130.53827009</v>
      </c>
      <c r="U12" s="265">
        <v>125.11256034</v>
      </c>
      <c r="V12" s="265">
        <v>117.01217521</v>
      </c>
      <c r="W12" s="265">
        <v>119.42939416999999</v>
      </c>
      <c r="X12" s="265">
        <v>117.10650525</v>
      </c>
      <c r="Y12" s="265">
        <v>113.0943728</v>
      </c>
      <c r="Z12" s="265">
        <v>108.3960503</v>
      </c>
      <c r="AA12" s="265">
        <v>105.94573323</v>
      </c>
      <c r="AB12" s="265">
        <v>106.68932343</v>
      </c>
      <c r="AC12" s="265">
        <v>108.38225038</v>
      </c>
      <c r="AD12" s="265">
        <v>109.55455498000001</v>
      </c>
      <c r="AE12" s="265">
        <v>108.28433202000001</v>
      </c>
      <c r="AF12" s="265">
        <v>102.95170784</v>
      </c>
      <c r="AG12" s="265">
        <v>92.752399179999998</v>
      </c>
      <c r="AH12" s="264" t="str">
        <f t="shared" si="0"/>
        <v>CZ</v>
      </c>
      <c r="AI12" s="270"/>
      <c r="AJ12" s="270"/>
    </row>
    <row r="13" spans="1:38" ht="14.1" customHeight="1" x14ac:dyDescent="0.2">
      <c r="A13" s="252"/>
      <c r="B13" s="268" t="s">
        <v>8</v>
      </c>
      <c r="C13" s="269">
        <v>56.457546889999996</v>
      </c>
      <c r="D13" s="269">
        <v>66.988654509999989</v>
      </c>
      <c r="E13" s="269">
        <v>61.208686719999996</v>
      </c>
      <c r="F13" s="269">
        <v>63.405062950000001</v>
      </c>
      <c r="G13" s="269">
        <v>67.580737429999999</v>
      </c>
      <c r="H13" s="269">
        <v>64.519001329999995</v>
      </c>
      <c r="I13" s="269">
        <v>77.864396630000002</v>
      </c>
      <c r="J13" s="269">
        <v>68.433043929999997</v>
      </c>
      <c r="K13" s="269">
        <v>64.325522939999999</v>
      </c>
      <c r="L13" s="269">
        <v>61.810150849999999</v>
      </c>
      <c r="M13" s="269">
        <v>57.471600559999999</v>
      </c>
      <c r="N13" s="269">
        <v>59.068592190000004</v>
      </c>
      <c r="O13" s="269">
        <v>58.362709639999999</v>
      </c>
      <c r="P13" s="269">
        <v>63.51175379</v>
      </c>
      <c r="Q13" s="269">
        <v>58.239628340000003</v>
      </c>
      <c r="R13" s="269">
        <v>54.76570237</v>
      </c>
      <c r="S13" s="269">
        <v>62.68546328</v>
      </c>
      <c r="T13" s="269">
        <v>57.929190309999996</v>
      </c>
      <c r="U13" s="269">
        <v>54.447874349999999</v>
      </c>
      <c r="V13" s="269">
        <v>51.647575760000002</v>
      </c>
      <c r="W13" s="269">
        <v>52.082880319999994</v>
      </c>
      <c r="X13" s="269">
        <v>47.129484740000002</v>
      </c>
      <c r="Y13" s="269">
        <v>42.739040099999997</v>
      </c>
      <c r="Z13" s="269">
        <v>44.593520699999999</v>
      </c>
      <c r="AA13" s="269">
        <v>40.575879020000002</v>
      </c>
      <c r="AB13" s="269">
        <v>38.157644439999999</v>
      </c>
      <c r="AC13" s="269">
        <v>40.148354840000003</v>
      </c>
      <c r="AD13" s="269">
        <v>37.973635999999999</v>
      </c>
      <c r="AE13" s="269">
        <v>38.039261689999996</v>
      </c>
      <c r="AF13" s="269">
        <v>34.322227859999998</v>
      </c>
      <c r="AG13" s="269">
        <v>29.49520897</v>
      </c>
      <c r="AH13" s="268" t="str">
        <f t="shared" si="0"/>
        <v>DK</v>
      </c>
      <c r="AI13" s="270"/>
      <c r="AJ13" s="270"/>
    </row>
    <row r="14" spans="1:38" ht="14.1" customHeight="1" x14ac:dyDescent="0.2">
      <c r="A14" s="252"/>
      <c r="B14" s="264" t="s">
        <v>9</v>
      </c>
      <c r="C14" s="265">
        <v>1063.9013356</v>
      </c>
      <c r="D14" s="265">
        <v>1025.6400741100001</v>
      </c>
      <c r="E14" s="265">
        <v>978.47967568000001</v>
      </c>
      <c r="F14" s="265">
        <v>969.6898569</v>
      </c>
      <c r="G14" s="265">
        <v>953.99000773</v>
      </c>
      <c r="H14" s="265">
        <v>953.66075641999998</v>
      </c>
      <c r="I14" s="265">
        <v>974.52726204999999</v>
      </c>
      <c r="J14" s="265">
        <v>947.21493801000008</v>
      </c>
      <c r="K14" s="265">
        <v>939.61923797999998</v>
      </c>
      <c r="L14" s="265">
        <v>913.46330749000003</v>
      </c>
      <c r="M14" s="265">
        <v>918.57149751999998</v>
      </c>
      <c r="N14" s="265">
        <v>934.91549980000002</v>
      </c>
      <c r="O14" s="265">
        <v>918.07902257000001</v>
      </c>
      <c r="P14" s="265">
        <v>919.60719588000006</v>
      </c>
      <c r="Q14" s="265">
        <v>906.31009913000003</v>
      </c>
      <c r="R14" s="265">
        <v>889.06458007000003</v>
      </c>
      <c r="S14" s="265">
        <v>901.91101644000003</v>
      </c>
      <c r="T14" s="265">
        <v>876.11055842999997</v>
      </c>
      <c r="U14" s="265">
        <v>879.70450259000006</v>
      </c>
      <c r="V14" s="265">
        <v>814.38866363</v>
      </c>
      <c r="W14" s="265">
        <v>856.77275249000002</v>
      </c>
      <c r="X14" s="265">
        <v>832.19216978999998</v>
      </c>
      <c r="Y14" s="265">
        <v>838.70687164000003</v>
      </c>
      <c r="Z14" s="265">
        <v>856.65383516999998</v>
      </c>
      <c r="AA14" s="265">
        <v>816.84075196999993</v>
      </c>
      <c r="AB14" s="265">
        <v>820.11161483000001</v>
      </c>
      <c r="AC14" s="265">
        <v>826.79622745000006</v>
      </c>
      <c r="AD14" s="265">
        <v>814.63859880000007</v>
      </c>
      <c r="AE14" s="265">
        <v>784.28275709000002</v>
      </c>
      <c r="AF14" s="265">
        <v>736.77218607999998</v>
      </c>
      <c r="AG14" s="265">
        <v>653.00392779999993</v>
      </c>
      <c r="AH14" s="264" t="str">
        <f t="shared" si="0"/>
        <v>DE</v>
      </c>
      <c r="AI14" s="270"/>
      <c r="AJ14" s="270"/>
    </row>
    <row r="15" spans="1:38" ht="14.1" customHeight="1" x14ac:dyDescent="0.2">
      <c r="A15" s="252"/>
      <c r="B15" s="268" t="s">
        <v>10</v>
      </c>
      <c r="C15" s="269">
        <v>37.028964939999994</v>
      </c>
      <c r="D15" s="269">
        <v>34.247843849999995</v>
      </c>
      <c r="E15" s="269">
        <v>24.458787470000001</v>
      </c>
      <c r="F15" s="269">
        <v>19.493383979999997</v>
      </c>
      <c r="G15" s="269">
        <v>20.09007107</v>
      </c>
      <c r="H15" s="269">
        <v>18.116901379999998</v>
      </c>
      <c r="I15" s="269">
        <v>19.089071489999998</v>
      </c>
      <c r="J15" s="269">
        <v>18.749890730000001</v>
      </c>
      <c r="K15" s="269">
        <v>16.988574799999999</v>
      </c>
      <c r="L15" s="269">
        <v>16.020732519999999</v>
      </c>
      <c r="M15" s="269">
        <v>15.563965260000002</v>
      </c>
      <c r="N15" s="269">
        <v>15.95143888</v>
      </c>
      <c r="O15" s="269">
        <v>15.436780450000001</v>
      </c>
      <c r="P15" s="269">
        <v>17.341309939999999</v>
      </c>
      <c r="Q15" s="269">
        <v>17.435393039999997</v>
      </c>
      <c r="R15" s="269">
        <v>17.24642515</v>
      </c>
      <c r="S15" s="269">
        <v>16.600853960000002</v>
      </c>
      <c r="T15" s="269">
        <v>20.14408134</v>
      </c>
      <c r="U15" s="269">
        <v>18.093348170000002</v>
      </c>
      <c r="V15" s="269">
        <v>14.55104729</v>
      </c>
      <c r="W15" s="269">
        <v>19.10381391</v>
      </c>
      <c r="X15" s="269">
        <v>19.12079297</v>
      </c>
      <c r="Y15" s="269">
        <v>17.97429455</v>
      </c>
      <c r="Z15" s="269">
        <v>19.841140660000001</v>
      </c>
      <c r="AA15" s="269">
        <v>19.003715639999999</v>
      </c>
      <c r="AB15" s="269">
        <v>15.997173</v>
      </c>
      <c r="AC15" s="269">
        <v>17.697233960000002</v>
      </c>
      <c r="AD15" s="269">
        <v>18.94182481</v>
      </c>
      <c r="AE15" s="269">
        <v>18.143672040000002</v>
      </c>
      <c r="AF15" s="269">
        <v>12.590519329999999</v>
      </c>
      <c r="AG15" s="269">
        <v>9.4151163400000009</v>
      </c>
      <c r="AH15" s="268" t="str">
        <f t="shared" si="0"/>
        <v>EE</v>
      </c>
      <c r="AI15" s="270"/>
      <c r="AJ15" s="270"/>
    </row>
    <row r="16" spans="1:38" ht="14.1" customHeight="1" x14ac:dyDescent="0.2">
      <c r="A16" s="252"/>
      <c r="B16" s="264" t="s">
        <v>11</v>
      </c>
      <c r="C16" s="265">
        <v>34.01711203</v>
      </c>
      <c r="D16" s="265">
        <v>34.713875870000003</v>
      </c>
      <c r="E16" s="265">
        <v>34.400115759999998</v>
      </c>
      <c r="F16" s="265">
        <v>35.057763379999997</v>
      </c>
      <c r="G16" s="265">
        <v>36.026852869999999</v>
      </c>
      <c r="H16" s="265">
        <v>37.006857620000005</v>
      </c>
      <c r="I16" s="265">
        <v>38.52848934</v>
      </c>
      <c r="J16" s="265">
        <v>40.085731019999997</v>
      </c>
      <c r="K16" s="265">
        <v>42.027831280000001</v>
      </c>
      <c r="L16" s="265">
        <v>44.001658730000003</v>
      </c>
      <c r="M16" s="265">
        <v>47.06408149</v>
      </c>
      <c r="N16" s="265">
        <v>49.801112140000001</v>
      </c>
      <c r="O16" s="265">
        <v>48.413739130000003</v>
      </c>
      <c r="P16" s="265">
        <v>47.960803990000002</v>
      </c>
      <c r="Q16" s="265">
        <v>48.324066079999994</v>
      </c>
      <c r="R16" s="265">
        <v>50.643684070000006</v>
      </c>
      <c r="S16" s="265">
        <v>50.471332310000001</v>
      </c>
      <c r="T16" s="265">
        <v>50.703576130000002</v>
      </c>
      <c r="U16" s="265">
        <v>50.188354029999999</v>
      </c>
      <c r="V16" s="265">
        <v>44.40940939</v>
      </c>
      <c r="W16" s="265">
        <v>44.100127379999996</v>
      </c>
      <c r="X16" s="265">
        <v>40.125208000000001</v>
      </c>
      <c r="Y16" s="265">
        <v>39.965233719999993</v>
      </c>
      <c r="Z16" s="265">
        <v>39.28716635</v>
      </c>
      <c r="AA16" s="265">
        <v>39.076818449999998</v>
      </c>
      <c r="AB16" s="265">
        <v>41.235286170000002</v>
      </c>
      <c r="AC16" s="265">
        <v>42.9511289</v>
      </c>
      <c r="AD16" s="265">
        <v>42.115588649999999</v>
      </c>
      <c r="AE16" s="265">
        <v>42.294509650000002</v>
      </c>
      <c r="AF16" s="265">
        <v>40.64547683</v>
      </c>
      <c r="AG16" s="265">
        <v>36.330958229999993</v>
      </c>
      <c r="AH16" s="264" t="str">
        <f t="shared" si="0"/>
        <v>IE</v>
      </c>
      <c r="AI16" s="270"/>
      <c r="AJ16" s="270"/>
    </row>
    <row r="17" spans="1:36" ht="14.1" customHeight="1" x14ac:dyDescent="0.2">
      <c r="A17" s="252"/>
      <c r="B17" s="268" t="s">
        <v>12</v>
      </c>
      <c r="C17" s="269">
        <v>85.912829770000002</v>
      </c>
      <c r="D17" s="269">
        <v>85.54148837999999</v>
      </c>
      <c r="E17" s="269">
        <v>87.202013710000003</v>
      </c>
      <c r="F17" s="269">
        <v>86.654648330000001</v>
      </c>
      <c r="G17" s="269">
        <v>89.242668430000009</v>
      </c>
      <c r="H17" s="269">
        <v>89.600434200000009</v>
      </c>
      <c r="I17" s="269">
        <v>91.640714779999996</v>
      </c>
      <c r="J17" s="269">
        <v>96.244497769999995</v>
      </c>
      <c r="K17" s="269">
        <v>101.1857727</v>
      </c>
      <c r="L17" s="269">
        <v>100.81411473</v>
      </c>
      <c r="M17" s="269">
        <v>105.49892654</v>
      </c>
      <c r="N17" s="269">
        <v>107.70917222999999</v>
      </c>
      <c r="O17" s="269">
        <v>107.34790038000001</v>
      </c>
      <c r="P17" s="269">
        <v>112.12223793</v>
      </c>
      <c r="Q17" s="269">
        <v>112.62621727999999</v>
      </c>
      <c r="R17" s="269">
        <v>116.48944659999999</v>
      </c>
      <c r="S17" s="269">
        <v>115.19896951</v>
      </c>
      <c r="T17" s="269">
        <v>117.49400422000001</v>
      </c>
      <c r="U17" s="269">
        <v>114.01127233000001</v>
      </c>
      <c r="V17" s="269">
        <v>107.03775136</v>
      </c>
      <c r="W17" s="269">
        <v>99.938302480000004</v>
      </c>
      <c r="X17" s="269">
        <v>97.201268229999997</v>
      </c>
      <c r="Y17" s="269">
        <v>93.779565300000002</v>
      </c>
      <c r="Z17" s="269">
        <v>84.179709639999999</v>
      </c>
      <c r="AA17" s="269">
        <v>81.469541339999992</v>
      </c>
      <c r="AB17" s="269">
        <v>77.796724499999996</v>
      </c>
      <c r="AC17" s="269">
        <v>74.443316289999999</v>
      </c>
      <c r="AD17" s="269">
        <v>78.279968319999995</v>
      </c>
      <c r="AE17" s="269">
        <v>75.640559879999998</v>
      </c>
      <c r="AF17" s="269">
        <v>69.745135989999994</v>
      </c>
      <c r="AG17" s="269">
        <v>56.933814420000004</v>
      </c>
      <c r="AH17" s="268" t="str">
        <f t="shared" si="0"/>
        <v>EL</v>
      </c>
      <c r="AI17" s="270"/>
      <c r="AJ17" s="270"/>
    </row>
    <row r="18" spans="1:36" ht="14.1" customHeight="1" x14ac:dyDescent="0.2">
      <c r="A18" s="252"/>
      <c r="B18" s="264" t="s">
        <v>13</v>
      </c>
      <c r="C18" s="265">
        <v>236.06964344000002</v>
      </c>
      <c r="D18" s="265">
        <v>246.30956268999998</v>
      </c>
      <c r="E18" s="265">
        <v>255.71512072000002</v>
      </c>
      <c r="F18" s="265">
        <v>246.98000612000001</v>
      </c>
      <c r="G18" s="265">
        <v>259.86375557000002</v>
      </c>
      <c r="H18" s="265">
        <v>274.21161122999996</v>
      </c>
      <c r="I18" s="265">
        <v>262.23777510999997</v>
      </c>
      <c r="J18" s="265">
        <v>275.25924964000001</v>
      </c>
      <c r="K18" s="265">
        <v>284.34046631000001</v>
      </c>
      <c r="L18" s="265">
        <v>308.63672425999999</v>
      </c>
      <c r="M18" s="265">
        <v>321.23739143</v>
      </c>
      <c r="N18" s="265">
        <v>323.36510672999998</v>
      </c>
      <c r="O18" s="265">
        <v>343.10357974999999</v>
      </c>
      <c r="P18" s="265">
        <v>347.87960992999996</v>
      </c>
      <c r="Q18" s="265">
        <v>365.72908296000003</v>
      </c>
      <c r="R18" s="265">
        <v>381.62815941999997</v>
      </c>
      <c r="S18" s="265">
        <v>373.15623755999997</v>
      </c>
      <c r="T18" s="265">
        <v>381.84373299999999</v>
      </c>
      <c r="U18" s="265">
        <v>350.13273966999998</v>
      </c>
      <c r="V18" s="265">
        <v>309.70583871999997</v>
      </c>
      <c r="W18" s="265">
        <v>296.89166762000002</v>
      </c>
      <c r="X18" s="265">
        <v>298.88502840000001</v>
      </c>
      <c r="Y18" s="265">
        <v>292.70339753999997</v>
      </c>
      <c r="Z18" s="265">
        <v>266.54101374000004</v>
      </c>
      <c r="AA18" s="265">
        <v>269.47284123999998</v>
      </c>
      <c r="AB18" s="265">
        <v>286.69931084000001</v>
      </c>
      <c r="AC18" s="265">
        <v>277.41133711999998</v>
      </c>
      <c r="AD18" s="265">
        <v>292.46528436</v>
      </c>
      <c r="AE18" s="265">
        <v>288.39520705999996</v>
      </c>
      <c r="AF18" s="265">
        <v>270.80962983000001</v>
      </c>
      <c r="AG18" s="265">
        <v>219.76348290999999</v>
      </c>
      <c r="AH18" s="264" t="str">
        <f t="shared" si="0"/>
        <v>ES</v>
      </c>
      <c r="AI18" s="270"/>
      <c r="AJ18" s="270"/>
    </row>
    <row r="19" spans="1:36" ht="14.1" customHeight="1" x14ac:dyDescent="0.2">
      <c r="A19" s="252"/>
      <c r="B19" s="268" t="s">
        <v>14</v>
      </c>
      <c r="C19" s="269">
        <v>407.22951193</v>
      </c>
      <c r="D19" s="269">
        <v>432.29189006000001</v>
      </c>
      <c r="E19" s="269">
        <v>422.31815652999995</v>
      </c>
      <c r="F19" s="269">
        <v>404.40394199000002</v>
      </c>
      <c r="G19" s="269">
        <v>398.89111296999999</v>
      </c>
      <c r="H19" s="269">
        <v>403.5366616</v>
      </c>
      <c r="I19" s="269">
        <v>419.45814315000001</v>
      </c>
      <c r="J19" s="269">
        <v>412.57446071999999</v>
      </c>
      <c r="K19" s="269">
        <v>433.34031361000001</v>
      </c>
      <c r="L19" s="269">
        <v>433.48039662999997</v>
      </c>
      <c r="M19" s="269">
        <v>428.91527279000002</v>
      </c>
      <c r="N19" s="269">
        <v>434.11984467999997</v>
      </c>
      <c r="O19" s="269">
        <v>430.48954111</v>
      </c>
      <c r="P19" s="269">
        <v>435.51466970000001</v>
      </c>
      <c r="Q19" s="269">
        <v>438.21228872</v>
      </c>
      <c r="R19" s="269">
        <v>441.17591874999999</v>
      </c>
      <c r="S19" s="269">
        <v>432.37192474</v>
      </c>
      <c r="T19" s="269">
        <v>423.42650183999996</v>
      </c>
      <c r="U19" s="269">
        <v>417.89753217000003</v>
      </c>
      <c r="V19" s="269">
        <v>397.08203898999994</v>
      </c>
      <c r="W19" s="269">
        <v>402.96660266999999</v>
      </c>
      <c r="X19" s="269">
        <v>381.75280469999996</v>
      </c>
      <c r="Y19" s="269">
        <v>383.54844398</v>
      </c>
      <c r="Z19" s="269">
        <v>384.97731911</v>
      </c>
      <c r="AA19" s="269">
        <v>353.60717086</v>
      </c>
      <c r="AB19" s="269">
        <v>359.19225476999998</v>
      </c>
      <c r="AC19" s="269">
        <v>361.98747039</v>
      </c>
      <c r="AD19" s="269">
        <v>365.14509827000001</v>
      </c>
      <c r="AE19" s="269">
        <v>350.74906277000002</v>
      </c>
      <c r="AF19" s="269">
        <v>345.77121999999997</v>
      </c>
      <c r="AG19" s="269">
        <v>297.4352485</v>
      </c>
      <c r="AH19" s="268" t="str">
        <f t="shared" si="0"/>
        <v>FR</v>
      </c>
      <c r="AI19" s="270"/>
      <c r="AJ19" s="270"/>
    </row>
    <row r="20" spans="1:36" ht="14.1" customHeight="1" x14ac:dyDescent="0.2">
      <c r="A20" s="252"/>
      <c r="B20" s="264" t="s">
        <v>15</v>
      </c>
      <c r="C20" s="265">
        <v>23.476405079999999</v>
      </c>
      <c r="D20" s="265">
        <v>17.081803650000001</v>
      </c>
      <c r="E20" s="265">
        <v>16.444885509999999</v>
      </c>
      <c r="F20" s="265">
        <v>16.991482120000001</v>
      </c>
      <c r="G20" s="265">
        <v>16.318044480000001</v>
      </c>
      <c r="H20" s="265">
        <v>17.062832289999999</v>
      </c>
      <c r="I20" s="265">
        <v>17.568032980000002</v>
      </c>
      <c r="J20" s="265">
        <v>18.79435385</v>
      </c>
      <c r="K20" s="265">
        <v>19.268016769999999</v>
      </c>
      <c r="L20" s="265">
        <v>20.269911220000001</v>
      </c>
      <c r="M20" s="265">
        <v>19.86364773</v>
      </c>
      <c r="N20" s="265">
        <v>20.986465110000001</v>
      </c>
      <c r="O20" s="265">
        <v>22.078048840000001</v>
      </c>
      <c r="P20" s="265">
        <v>23.3975629</v>
      </c>
      <c r="Q20" s="265">
        <v>23.098481870000001</v>
      </c>
      <c r="R20" s="265">
        <v>23.60165864</v>
      </c>
      <c r="S20" s="265">
        <v>23.813969819999997</v>
      </c>
      <c r="T20" s="265">
        <v>25.139456859999999</v>
      </c>
      <c r="U20" s="265">
        <v>23.912450750000001</v>
      </c>
      <c r="V20" s="265">
        <v>22.074764829999999</v>
      </c>
      <c r="W20" s="265">
        <v>21.311738219999999</v>
      </c>
      <c r="X20" s="265">
        <v>20.960788649999998</v>
      </c>
      <c r="Y20" s="265">
        <v>19.41743245</v>
      </c>
      <c r="Z20" s="265">
        <v>18.79870751</v>
      </c>
      <c r="AA20" s="265">
        <v>18.049669789999999</v>
      </c>
      <c r="AB20" s="265">
        <v>18.17878499</v>
      </c>
      <c r="AC20" s="265">
        <v>18.484766909999998</v>
      </c>
      <c r="AD20" s="265">
        <v>19.193050830000001</v>
      </c>
      <c r="AE20" s="265">
        <v>18.28379997</v>
      </c>
      <c r="AF20" s="265">
        <v>18.463306720000002</v>
      </c>
      <c r="AG20" s="265">
        <v>17.034345349999999</v>
      </c>
      <c r="AH20" s="264" t="str">
        <f t="shared" si="0"/>
        <v>HR</v>
      </c>
      <c r="AI20" s="270"/>
      <c r="AJ20" s="270"/>
    </row>
    <row r="21" spans="1:36" ht="14.1" customHeight="1" x14ac:dyDescent="0.2">
      <c r="A21" s="252"/>
      <c r="B21" s="268" t="s">
        <v>16</v>
      </c>
      <c r="C21" s="269">
        <v>443.83461843999999</v>
      </c>
      <c r="D21" s="269">
        <v>444.22418422999999</v>
      </c>
      <c r="E21" s="269">
        <v>444.38449351000003</v>
      </c>
      <c r="F21" s="269">
        <v>436.82974522000001</v>
      </c>
      <c r="G21" s="269">
        <v>431.19475817</v>
      </c>
      <c r="H21" s="269">
        <v>455.62523197000002</v>
      </c>
      <c r="I21" s="269">
        <v>450.17996139000002</v>
      </c>
      <c r="J21" s="269">
        <v>455.97560746000005</v>
      </c>
      <c r="K21" s="269">
        <v>468.71081963</v>
      </c>
      <c r="L21" s="269">
        <v>473.89942768999998</v>
      </c>
      <c r="M21" s="269">
        <v>478.44104813000001</v>
      </c>
      <c r="N21" s="269">
        <v>478.42686657000002</v>
      </c>
      <c r="O21" s="269">
        <v>484.80313948999998</v>
      </c>
      <c r="P21" s="269">
        <v>503.87549648999999</v>
      </c>
      <c r="Q21" s="269">
        <v>509.51630281999996</v>
      </c>
      <c r="R21" s="269">
        <v>510.73866541999996</v>
      </c>
      <c r="S21" s="269">
        <v>506.05565766000001</v>
      </c>
      <c r="T21" s="269">
        <v>500.33336402999998</v>
      </c>
      <c r="U21" s="269">
        <v>488.24545419999998</v>
      </c>
      <c r="V21" s="269">
        <v>432.96154976000003</v>
      </c>
      <c r="W21" s="269">
        <v>444.92656219000003</v>
      </c>
      <c r="X21" s="269">
        <v>433.46489903999998</v>
      </c>
      <c r="Y21" s="269">
        <v>412.61951443999999</v>
      </c>
      <c r="Z21" s="269">
        <v>378.54764738</v>
      </c>
      <c r="AA21" s="269">
        <v>358.40937582000004</v>
      </c>
      <c r="AB21" s="269">
        <v>370.72991789999998</v>
      </c>
      <c r="AC21" s="269">
        <v>368.47507895000001</v>
      </c>
      <c r="AD21" s="269">
        <v>363.89585499000003</v>
      </c>
      <c r="AE21" s="269">
        <v>360.96949099</v>
      </c>
      <c r="AF21" s="269">
        <v>351.63575653000004</v>
      </c>
      <c r="AG21" s="269">
        <v>306.06655919000002</v>
      </c>
      <c r="AH21" s="268" t="str">
        <f t="shared" si="0"/>
        <v>IT</v>
      </c>
      <c r="AI21" s="270"/>
      <c r="AJ21" s="270"/>
    </row>
    <row r="22" spans="1:36" ht="14.1" customHeight="1" x14ac:dyDescent="0.2">
      <c r="A22" s="252"/>
      <c r="B22" s="264" t="s">
        <v>17</v>
      </c>
      <c r="C22" s="265">
        <v>5.3778057099999996</v>
      </c>
      <c r="D22" s="265">
        <v>6.0018310600000007</v>
      </c>
      <c r="E22" s="265">
        <v>6.3536227700000003</v>
      </c>
      <c r="F22" s="265">
        <v>6.4729686900000001</v>
      </c>
      <c r="G22" s="265">
        <v>6.7343637699999999</v>
      </c>
      <c r="H22" s="265">
        <v>6.6782738300000002</v>
      </c>
      <c r="I22" s="265">
        <v>6.9959705700000008</v>
      </c>
      <c r="J22" s="265">
        <v>7.0725266300000005</v>
      </c>
      <c r="K22" s="265">
        <v>7.4105806799999998</v>
      </c>
      <c r="L22" s="265">
        <v>7.6988645399999998</v>
      </c>
      <c r="M22" s="265">
        <v>7.9588349099999993</v>
      </c>
      <c r="N22" s="265">
        <v>7.9759559399999995</v>
      </c>
      <c r="O22" s="265">
        <v>8.1316127800000011</v>
      </c>
      <c r="P22" s="265">
        <v>8.5908055499999989</v>
      </c>
      <c r="Q22" s="265">
        <v>8.7345215500000002</v>
      </c>
      <c r="R22" s="265">
        <v>8.8085467900000012</v>
      </c>
      <c r="S22" s="265">
        <v>9.0445864500000006</v>
      </c>
      <c r="T22" s="265">
        <v>9.3518888699999998</v>
      </c>
      <c r="U22" s="265">
        <v>9.5932064699999984</v>
      </c>
      <c r="V22" s="265">
        <v>9.2986871699999991</v>
      </c>
      <c r="W22" s="265">
        <v>8.9458014500000012</v>
      </c>
      <c r="X22" s="265">
        <v>8.65526485</v>
      </c>
      <c r="Y22" s="265">
        <v>8.1012631600000002</v>
      </c>
      <c r="Z22" s="265">
        <v>7.3643905400000005</v>
      </c>
      <c r="AA22" s="265">
        <v>7.7331337000000007</v>
      </c>
      <c r="AB22" s="265">
        <v>7.7295421699999993</v>
      </c>
      <c r="AC22" s="265">
        <v>8.2583958200000005</v>
      </c>
      <c r="AD22" s="265">
        <v>8.5309148300000004</v>
      </c>
      <c r="AE22" s="265">
        <v>8.3863847200000006</v>
      </c>
      <c r="AF22" s="265">
        <v>8.3769907799999999</v>
      </c>
      <c r="AG22" s="265">
        <v>7.6030876699999999</v>
      </c>
      <c r="AH22" s="264" t="str">
        <f t="shared" si="0"/>
        <v>CY</v>
      </c>
      <c r="AI22" s="270"/>
      <c r="AJ22" s="270"/>
    </row>
    <row r="23" spans="1:36" ht="14.1" customHeight="1" x14ac:dyDescent="0.2">
      <c r="A23" s="252"/>
      <c r="B23" s="268" t="s">
        <v>18</v>
      </c>
      <c r="C23" s="269">
        <v>19.92295038</v>
      </c>
      <c r="D23" s="269">
        <v>18.256800350000002</v>
      </c>
      <c r="E23" s="269">
        <v>14.31298533</v>
      </c>
      <c r="F23" s="269">
        <v>12.039197570000001</v>
      </c>
      <c r="G23" s="269">
        <v>10.480873509999999</v>
      </c>
      <c r="H23" s="269">
        <v>9.2436841600000008</v>
      </c>
      <c r="I23" s="269">
        <v>9.3419410900000006</v>
      </c>
      <c r="J23" s="269">
        <v>8.808303350000001</v>
      </c>
      <c r="K23" s="269">
        <v>8.4236183400000009</v>
      </c>
      <c r="L23" s="269">
        <v>7.8347206600000003</v>
      </c>
      <c r="M23" s="269">
        <v>7.1872355299999997</v>
      </c>
      <c r="N23" s="269">
        <v>7.6014850800000007</v>
      </c>
      <c r="O23" s="269">
        <v>7.62934921</v>
      </c>
      <c r="P23" s="269">
        <v>7.8672468900000005</v>
      </c>
      <c r="Q23" s="269">
        <v>7.89783612</v>
      </c>
      <c r="R23" s="269">
        <v>8.010576949999999</v>
      </c>
      <c r="S23" s="269">
        <v>8.5270472399999999</v>
      </c>
      <c r="T23" s="269">
        <v>8.9000664</v>
      </c>
      <c r="U23" s="269">
        <v>8.5100103799999989</v>
      </c>
      <c r="V23" s="269">
        <v>7.7835431399999999</v>
      </c>
      <c r="W23" s="269">
        <v>8.9267284500000006</v>
      </c>
      <c r="X23" s="269">
        <v>8.1791684900000003</v>
      </c>
      <c r="Y23" s="269">
        <v>7.89405804</v>
      </c>
      <c r="Z23" s="269">
        <v>7.7575136899999997</v>
      </c>
      <c r="AA23" s="269">
        <v>7.5259326099999999</v>
      </c>
      <c r="AB23" s="269">
        <v>7.6062664499999997</v>
      </c>
      <c r="AC23" s="269">
        <v>7.6004734599999999</v>
      </c>
      <c r="AD23" s="269">
        <v>7.6604920700000001</v>
      </c>
      <c r="AE23" s="269">
        <v>8.3381633999999991</v>
      </c>
      <c r="AF23" s="269">
        <v>8.142556410000001</v>
      </c>
      <c r="AG23" s="269">
        <v>7.1852590699999999</v>
      </c>
      <c r="AH23" s="268" t="str">
        <f t="shared" si="0"/>
        <v>LV</v>
      </c>
      <c r="AI23" s="270"/>
      <c r="AJ23" s="270"/>
    </row>
    <row r="24" spans="1:36" ht="14.1" customHeight="1" x14ac:dyDescent="0.2">
      <c r="A24" s="252"/>
      <c r="B24" s="264" t="s">
        <v>19</v>
      </c>
      <c r="C24" s="265">
        <v>36.166643239999999</v>
      </c>
      <c r="D24" s="265">
        <v>38.33010393</v>
      </c>
      <c r="E24" s="265">
        <v>21.395638159999997</v>
      </c>
      <c r="F24" s="265">
        <v>16.46109457</v>
      </c>
      <c r="G24" s="265">
        <v>15.914994099999999</v>
      </c>
      <c r="H24" s="265">
        <v>15.20872728</v>
      </c>
      <c r="I24" s="265">
        <v>15.869017529999999</v>
      </c>
      <c r="J24" s="265">
        <v>15.285926699999999</v>
      </c>
      <c r="K24" s="265">
        <v>16.11090901</v>
      </c>
      <c r="L24" s="265">
        <v>13.55723753</v>
      </c>
      <c r="M24" s="265">
        <v>11.94661771</v>
      </c>
      <c r="N24" s="265">
        <v>12.72062466</v>
      </c>
      <c r="O24" s="265">
        <v>12.782597470000001</v>
      </c>
      <c r="P24" s="265">
        <v>12.78607951</v>
      </c>
      <c r="Q24" s="265">
        <v>13.391692839999999</v>
      </c>
      <c r="R24" s="265">
        <v>14.25633122</v>
      </c>
      <c r="S24" s="265">
        <v>14.592214630000001</v>
      </c>
      <c r="T24" s="265">
        <v>16.02213652</v>
      </c>
      <c r="U24" s="265">
        <v>15.43366445</v>
      </c>
      <c r="V24" s="265">
        <v>13.15318239</v>
      </c>
      <c r="W24" s="265">
        <v>14.091959999999998</v>
      </c>
      <c r="X24" s="265">
        <v>14.459772109999999</v>
      </c>
      <c r="Y24" s="265">
        <v>14.53976703</v>
      </c>
      <c r="Z24" s="265">
        <v>13.567058650000002</v>
      </c>
      <c r="AA24" s="265">
        <v>13.34221426</v>
      </c>
      <c r="AB24" s="265">
        <v>13.56474328</v>
      </c>
      <c r="AC24" s="265">
        <v>13.638065580000001</v>
      </c>
      <c r="AD24" s="265">
        <v>13.88947518</v>
      </c>
      <c r="AE24" s="265">
        <v>14.069336979999999</v>
      </c>
      <c r="AF24" s="265">
        <v>14.29326625</v>
      </c>
      <c r="AG24" s="265">
        <v>13.81570249</v>
      </c>
      <c r="AH24" s="264" t="str">
        <f t="shared" si="0"/>
        <v>LT</v>
      </c>
      <c r="AI24" s="270"/>
      <c r="AJ24" s="270"/>
    </row>
    <row r="25" spans="1:36" ht="14.1" customHeight="1" x14ac:dyDescent="0.2">
      <c r="A25" s="252"/>
      <c r="B25" s="268" t="s">
        <v>20</v>
      </c>
      <c r="C25" s="269">
        <v>12.217758480000001</v>
      </c>
      <c r="D25" s="269">
        <v>12.85538717</v>
      </c>
      <c r="E25" s="269">
        <v>12.608265079999999</v>
      </c>
      <c r="F25" s="269">
        <v>12.74892543</v>
      </c>
      <c r="G25" s="269">
        <v>12.042531329999999</v>
      </c>
      <c r="H25" s="269">
        <v>9.7185641399999998</v>
      </c>
      <c r="I25" s="269">
        <v>9.8175287100000013</v>
      </c>
      <c r="J25" s="269">
        <v>9.2908206900000003</v>
      </c>
      <c r="K25" s="269">
        <v>8.5692176500000006</v>
      </c>
      <c r="L25" s="269">
        <v>9.135708189999999</v>
      </c>
      <c r="M25" s="269">
        <v>9.6704977899999989</v>
      </c>
      <c r="N25" s="273">
        <v>10.24642785</v>
      </c>
      <c r="O25" s="269">
        <v>11.109276830000001</v>
      </c>
      <c r="P25" s="269">
        <v>11.631761339999999</v>
      </c>
      <c r="Q25" s="269">
        <v>13.10497223</v>
      </c>
      <c r="R25" s="269">
        <v>13.38420629</v>
      </c>
      <c r="S25" s="269">
        <v>13.133551989999999</v>
      </c>
      <c r="T25" s="269">
        <v>12.621839110000002</v>
      </c>
      <c r="U25" s="269">
        <v>12.4971494</v>
      </c>
      <c r="V25" s="269">
        <v>11.89656825</v>
      </c>
      <c r="W25" s="269">
        <v>12.492807769999999</v>
      </c>
      <c r="X25" s="269">
        <v>12.31044153</v>
      </c>
      <c r="Y25" s="269">
        <v>11.98154731</v>
      </c>
      <c r="Z25" s="269">
        <v>11.44448416</v>
      </c>
      <c r="AA25" s="269">
        <v>11.043553709999999</v>
      </c>
      <c r="AB25" s="269">
        <v>10.717543820000001</v>
      </c>
      <c r="AC25" s="269">
        <v>10.6095396</v>
      </c>
      <c r="AD25" s="269">
        <v>10.980193269999999</v>
      </c>
      <c r="AE25" s="269">
        <v>11.40477248</v>
      </c>
      <c r="AF25" s="269">
        <v>11.549812379999999</v>
      </c>
      <c r="AG25" s="269">
        <v>9.7330031100000003</v>
      </c>
      <c r="AH25" s="268" t="str">
        <f t="shared" si="0"/>
        <v>LU</v>
      </c>
      <c r="AI25" s="270"/>
      <c r="AJ25" s="270"/>
    </row>
    <row r="26" spans="1:36" ht="14.1" customHeight="1" x14ac:dyDescent="0.2">
      <c r="A26" s="252"/>
      <c r="B26" s="264" t="s">
        <v>21</v>
      </c>
      <c r="C26" s="265">
        <v>73.730517170000013</v>
      </c>
      <c r="D26" s="265">
        <v>70.053956749999998</v>
      </c>
      <c r="E26" s="265">
        <v>62.504626700000003</v>
      </c>
      <c r="F26" s="265">
        <v>63.774359439999998</v>
      </c>
      <c r="G26" s="265">
        <v>62.367259390000001</v>
      </c>
      <c r="H26" s="265">
        <v>61.949931620000001</v>
      </c>
      <c r="I26" s="265">
        <v>63.61810637</v>
      </c>
      <c r="J26" s="265">
        <v>62.188486869999998</v>
      </c>
      <c r="K26" s="265">
        <v>61.762968899999997</v>
      </c>
      <c r="L26" s="265">
        <v>62.307216820000001</v>
      </c>
      <c r="M26" s="265">
        <v>59.08429245</v>
      </c>
      <c r="N26" s="274">
        <v>60.643290390000004</v>
      </c>
      <c r="O26" s="265">
        <v>59.641924590000002</v>
      </c>
      <c r="P26" s="265">
        <v>62.380774689999996</v>
      </c>
      <c r="Q26" s="265">
        <v>60.842547410000002</v>
      </c>
      <c r="R26" s="265">
        <v>61.099913650000005</v>
      </c>
      <c r="S26" s="265">
        <v>60.46632022</v>
      </c>
      <c r="T26" s="265">
        <v>59.418346989999996</v>
      </c>
      <c r="U26" s="265">
        <v>58.099001479999998</v>
      </c>
      <c r="V26" s="265">
        <v>52.189929750000005</v>
      </c>
      <c r="W26" s="265">
        <v>52.789198630000001</v>
      </c>
      <c r="X26" s="265">
        <v>50.91854592</v>
      </c>
      <c r="Y26" s="265">
        <v>47.280448249999999</v>
      </c>
      <c r="Z26" s="265">
        <v>44.121798609999999</v>
      </c>
      <c r="AA26" s="265">
        <v>44.268481849999993</v>
      </c>
      <c r="AB26" s="265">
        <v>47.205164040000007</v>
      </c>
      <c r="AC26" s="265">
        <v>47.698855510000001</v>
      </c>
      <c r="AD26" s="265">
        <v>50.195559699999997</v>
      </c>
      <c r="AE26" s="265">
        <v>50.304239920000001</v>
      </c>
      <c r="AF26" s="265">
        <v>50.085189409999998</v>
      </c>
      <c r="AG26" s="265">
        <v>47.593237510000002</v>
      </c>
      <c r="AH26" s="264" t="str">
        <f t="shared" si="0"/>
        <v>HU</v>
      </c>
      <c r="AI26" s="270"/>
      <c r="AJ26" s="270"/>
    </row>
    <row r="27" spans="1:36" ht="14.1" customHeight="1" x14ac:dyDescent="0.2">
      <c r="A27" s="252"/>
      <c r="B27" s="268" t="s">
        <v>22</v>
      </c>
      <c r="C27" s="269">
        <v>2.5911513100000003</v>
      </c>
      <c r="D27" s="269">
        <v>2.4242150900000001</v>
      </c>
      <c r="E27" s="269">
        <v>2.5362265900000001</v>
      </c>
      <c r="F27" s="269">
        <v>3.1206793299999998</v>
      </c>
      <c r="G27" s="269">
        <v>2.9562937900000001</v>
      </c>
      <c r="H27" s="269">
        <v>2.76913623</v>
      </c>
      <c r="I27" s="269">
        <v>2.8771581099999999</v>
      </c>
      <c r="J27" s="269">
        <v>2.8996955</v>
      </c>
      <c r="K27" s="269">
        <v>2.8431457199999999</v>
      </c>
      <c r="L27" s="269">
        <v>2.9299901199999998</v>
      </c>
      <c r="M27" s="269">
        <v>2.8325475600000001</v>
      </c>
      <c r="N27" s="269">
        <v>2.9223647799999997</v>
      </c>
      <c r="O27" s="269">
        <v>2.9421536800000001</v>
      </c>
      <c r="P27" s="269">
        <v>3.2159835400000003</v>
      </c>
      <c r="Q27" s="269">
        <v>3.0809312799999997</v>
      </c>
      <c r="R27" s="269">
        <v>2.9111256999999999</v>
      </c>
      <c r="S27" s="269">
        <v>2.9205575800000001</v>
      </c>
      <c r="T27" s="269">
        <v>3.0062731899999999</v>
      </c>
      <c r="U27" s="269">
        <v>3.0225648000000001</v>
      </c>
      <c r="V27" s="269">
        <v>2.79411451</v>
      </c>
      <c r="W27" s="269">
        <v>2.8809689700000001</v>
      </c>
      <c r="X27" s="269">
        <v>2.8800760699999999</v>
      </c>
      <c r="Y27" s="269">
        <v>3.0247193000000001</v>
      </c>
      <c r="Z27" s="269">
        <v>2.7013356399999999</v>
      </c>
      <c r="AA27" s="269">
        <v>2.7048072699999999</v>
      </c>
      <c r="AB27" s="269">
        <v>2.02297357</v>
      </c>
      <c r="AC27" s="269">
        <v>1.74864788</v>
      </c>
      <c r="AD27" s="269">
        <v>1.9648863799999998</v>
      </c>
      <c r="AE27" s="269">
        <v>2.02586377</v>
      </c>
      <c r="AF27" s="269">
        <v>2.1634184400000001</v>
      </c>
      <c r="AG27" s="269">
        <v>1.79774689</v>
      </c>
      <c r="AH27" s="268" t="str">
        <f t="shared" si="0"/>
        <v>MT</v>
      </c>
      <c r="AI27" s="270"/>
      <c r="AJ27" s="270"/>
    </row>
    <row r="28" spans="1:36" ht="14.1" customHeight="1" x14ac:dyDescent="0.2">
      <c r="A28" s="252"/>
      <c r="B28" s="264" t="s">
        <v>23</v>
      </c>
      <c r="C28" s="265">
        <v>167.32846365</v>
      </c>
      <c r="D28" s="265">
        <v>176.01243343000002</v>
      </c>
      <c r="E28" s="265">
        <v>176.53510067000002</v>
      </c>
      <c r="F28" s="265">
        <v>177.23359830999999</v>
      </c>
      <c r="G28" s="265">
        <v>178.09119999000001</v>
      </c>
      <c r="H28" s="265">
        <v>180.55024940999999</v>
      </c>
      <c r="I28" s="265">
        <v>190.23992147999999</v>
      </c>
      <c r="J28" s="265">
        <v>183.89031610000001</v>
      </c>
      <c r="K28" s="265">
        <v>185.36638607</v>
      </c>
      <c r="L28" s="265">
        <v>180.37099534000001</v>
      </c>
      <c r="M28" s="265">
        <v>181.49200234</v>
      </c>
      <c r="N28" s="265">
        <v>186.30993778000001</v>
      </c>
      <c r="O28" s="265">
        <v>186.06833202000001</v>
      </c>
      <c r="P28" s="265">
        <v>189.35082986</v>
      </c>
      <c r="Q28" s="265">
        <v>191.91596014000001</v>
      </c>
      <c r="R28" s="265">
        <v>188.27228898000001</v>
      </c>
      <c r="S28" s="265">
        <v>183.58357045</v>
      </c>
      <c r="T28" s="265">
        <v>183.44566057</v>
      </c>
      <c r="U28" s="265">
        <v>186.56441286</v>
      </c>
      <c r="V28" s="265">
        <v>180.41890389</v>
      </c>
      <c r="W28" s="265">
        <v>192.19180030000001</v>
      </c>
      <c r="X28" s="265">
        <v>179.34135454</v>
      </c>
      <c r="Y28" s="265">
        <v>175.35328245999997</v>
      </c>
      <c r="Z28" s="265">
        <v>175.55646589</v>
      </c>
      <c r="AA28" s="265">
        <v>168.91158947</v>
      </c>
      <c r="AB28" s="265">
        <v>175.97438328000001</v>
      </c>
      <c r="AC28" s="265">
        <v>176.98844298</v>
      </c>
      <c r="AD28" s="265">
        <v>174.96123499000001</v>
      </c>
      <c r="AE28" s="265">
        <v>171.22650401000001</v>
      </c>
      <c r="AF28" s="265">
        <v>165.35369655</v>
      </c>
      <c r="AG28" s="265">
        <v>144.90024667</v>
      </c>
      <c r="AH28" s="264" t="str">
        <f t="shared" si="0"/>
        <v>NL</v>
      </c>
      <c r="AI28" s="270"/>
      <c r="AJ28" s="270"/>
    </row>
    <row r="29" spans="1:36" ht="14.1" customHeight="1" x14ac:dyDescent="0.2">
      <c r="A29" s="275"/>
      <c r="B29" s="268" t="s">
        <v>24</v>
      </c>
      <c r="C29" s="269">
        <v>63.025688549999998</v>
      </c>
      <c r="D29" s="269">
        <v>66.733865770000008</v>
      </c>
      <c r="E29" s="269">
        <v>61.319773269999999</v>
      </c>
      <c r="F29" s="269">
        <v>61.81204331</v>
      </c>
      <c r="G29" s="269">
        <v>62.236512130000001</v>
      </c>
      <c r="H29" s="269">
        <v>65.356074390000003</v>
      </c>
      <c r="I29" s="269">
        <v>68.840445519999989</v>
      </c>
      <c r="J29" s="269">
        <v>68.80021816</v>
      </c>
      <c r="K29" s="269">
        <v>68.491834369999992</v>
      </c>
      <c r="L29" s="269">
        <v>67.212412110000002</v>
      </c>
      <c r="M29" s="269">
        <v>67.845357120000003</v>
      </c>
      <c r="N29" s="269">
        <v>71.800784980000003</v>
      </c>
      <c r="O29" s="269">
        <v>73.494457769999997</v>
      </c>
      <c r="P29" s="269">
        <v>78.913956380000002</v>
      </c>
      <c r="Q29" s="269">
        <v>79.403225800000001</v>
      </c>
      <c r="R29" s="269">
        <v>81.03793868999999</v>
      </c>
      <c r="S29" s="269">
        <v>78.855346550000007</v>
      </c>
      <c r="T29" s="269">
        <v>76.282574699999998</v>
      </c>
      <c r="U29" s="269">
        <v>75.663876310000006</v>
      </c>
      <c r="V29" s="269">
        <v>69.192058919999994</v>
      </c>
      <c r="W29" s="269">
        <v>74.055961629999999</v>
      </c>
      <c r="X29" s="269">
        <v>72.06154995</v>
      </c>
      <c r="Y29" s="269">
        <v>69.338565310000007</v>
      </c>
      <c r="Z29" s="269">
        <v>69.734886439999997</v>
      </c>
      <c r="AA29" s="269">
        <v>66.136702549999995</v>
      </c>
      <c r="AB29" s="269">
        <v>68.475763799999996</v>
      </c>
      <c r="AC29" s="269">
        <v>69.535537500000004</v>
      </c>
      <c r="AD29" s="269">
        <v>71.838787509999989</v>
      </c>
      <c r="AE29" s="269">
        <v>69.087142819999997</v>
      </c>
      <c r="AF29" s="269">
        <v>70.842932650000009</v>
      </c>
      <c r="AG29" s="269">
        <v>63.08166842</v>
      </c>
      <c r="AH29" s="268" t="str">
        <f t="shared" si="0"/>
        <v>AT</v>
      </c>
      <c r="AI29" s="270"/>
      <c r="AJ29" s="270"/>
    </row>
    <row r="30" spans="1:36" ht="14.1" customHeight="1" x14ac:dyDescent="0.2">
      <c r="A30" s="275"/>
      <c r="B30" s="264" t="s">
        <v>25</v>
      </c>
      <c r="C30" s="265">
        <v>377.45321406000005</v>
      </c>
      <c r="D30" s="265">
        <v>374.49490438000004</v>
      </c>
      <c r="E30" s="265">
        <v>365.46577020000001</v>
      </c>
      <c r="F30" s="265">
        <v>366.16205927999999</v>
      </c>
      <c r="G30" s="265">
        <v>361.24515994000001</v>
      </c>
      <c r="H30" s="265">
        <v>363.67172310000001</v>
      </c>
      <c r="I30" s="265">
        <v>378.49416930000001</v>
      </c>
      <c r="J30" s="265">
        <v>368.34574386999998</v>
      </c>
      <c r="K30" s="265">
        <v>340.20126497999996</v>
      </c>
      <c r="L30" s="265">
        <v>330.29908233000003</v>
      </c>
      <c r="M30" s="265">
        <v>318.51353496000002</v>
      </c>
      <c r="N30" s="265">
        <v>314.63241528999998</v>
      </c>
      <c r="O30" s="265">
        <v>307.37785824999997</v>
      </c>
      <c r="P30" s="265">
        <v>320.45407647000002</v>
      </c>
      <c r="Q30" s="265">
        <v>325.25137416000001</v>
      </c>
      <c r="R30" s="265">
        <v>324.32421001</v>
      </c>
      <c r="S30" s="265">
        <v>338.54676260000002</v>
      </c>
      <c r="T30" s="265">
        <v>338.01758871999999</v>
      </c>
      <c r="U30" s="265">
        <v>332.04277664</v>
      </c>
      <c r="V30" s="265">
        <v>318.24048744999999</v>
      </c>
      <c r="W30" s="265">
        <v>336.35358628</v>
      </c>
      <c r="X30" s="265">
        <v>335.73728659</v>
      </c>
      <c r="Y30" s="265">
        <v>328.24745302000002</v>
      </c>
      <c r="Z30" s="265">
        <v>324.16390058999997</v>
      </c>
      <c r="AA30" s="265">
        <v>312.01530449000001</v>
      </c>
      <c r="AB30" s="265">
        <v>315.33367070000003</v>
      </c>
      <c r="AC30" s="265">
        <v>326.38632361999998</v>
      </c>
      <c r="AD30" s="265">
        <v>340.23448307000001</v>
      </c>
      <c r="AE30" s="265">
        <v>340.02980507000001</v>
      </c>
      <c r="AF30" s="265">
        <v>321.68226500000003</v>
      </c>
      <c r="AG30" s="265">
        <v>304.87235340999996</v>
      </c>
      <c r="AH30" s="264" t="str">
        <f t="shared" si="0"/>
        <v>PL</v>
      </c>
      <c r="AI30" s="270"/>
      <c r="AJ30" s="270"/>
    </row>
    <row r="31" spans="1:36" ht="14.1" customHeight="1" x14ac:dyDescent="0.2">
      <c r="A31" s="275"/>
      <c r="B31" s="268" t="s">
        <v>26</v>
      </c>
      <c r="C31" s="269">
        <v>46.943885569999999</v>
      </c>
      <c r="D31" s="269">
        <v>48.778108999999994</v>
      </c>
      <c r="E31" s="269">
        <v>52.702778389999999</v>
      </c>
      <c r="F31" s="269">
        <v>51.128814480000003</v>
      </c>
      <c r="G31" s="269">
        <v>51.972439659999999</v>
      </c>
      <c r="H31" s="269">
        <v>56.343097909999997</v>
      </c>
      <c r="I31" s="269">
        <v>53.605210929999998</v>
      </c>
      <c r="J31" s="269">
        <v>56.565589440000004</v>
      </c>
      <c r="K31" s="269">
        <v>61.207132299999998</v>
      </c>
      <c r="L31" s="269">
        <v>69.04140885000001</v>
      </c>
      <c r="M31" s="269">
        <v>67.874255590000004</v>
      </c>
      <c r="N31" s="269">
        <v>67.387488210000001</v>
      </c>
      <c r="O31" s="269">
        <v>71.695171990000006</v>
      </c>
      <c r="P31" s="269">
        <v>66.792523610000003</v>
      </c>
      <c r="Q31" s="269">
        <v>69.802174119999989</v>
      </c>
      <c r="R31" s="269">
        <v>72.208490580000003</v>
      </c>
      <c r="S31" s="269">
        <v>67.547478760000004</v>
      </c>
      <c r="T31" s="269">
        <v>65.197679199999996</v>
      </c>
      <c r="U31" s="269">
        <v>62.931319770000002</v>
      </c>
      <c r="V31" s="269">
        <v>59.775956729999997</v>
      </c>
      <c r="W31" s="269">
        <v>55.838041360000005</v>
      </c>
      <c r="X31" s="269">
        <v>54.714763470000001</v>
      </c>
      <c r="Y31" s="269">
        <v>52.902387089999998</v>
      </c>
      <c r="Z31" s="269">
        <v>51.15795404</v>
      </c>
      <c r="AA31" s="269">
        <v>51.106451319999998</v>
      </c>
      <c r="AB31" s="269">
        <v>55.578761780000001</v>
      </c>
      <c r="AC31" s="269">
        <v>53.965847029999999</v>
      </c>
      <c r="AD31" s="269">
        <v>59.23769746</v>
      </c>
      <c r="AE31" s="269">
        <v>55.714991990000001</v>
      </c>
      <c r="AF31" s="269">
        <v>52.142183590000002</v>
      </c>
      <c r="AG31" s="269">
        <v>43.50073338</v>
      </c>
      <c r="AH31" s="268" t="str">
        <f t="shared" si="0"/>
        <v>PT</v>
      </c>
      <c r="AI31" s="270"/>
      <c r="AJ31" s="270"/>
    </row>
    <row r="32" spans="1:36" ht="14.1" customHeight="1" x14ac:dyDescent="0.2">
      <c r="A32" s="275"/>
      <c r="B32" s="264" t="s">
        <v>27</v>
      </c>
      <c r="C32" s="265">
        <v>174.25402913000002</v>
      </c>
      <c r="D32" s="265">
        <v>142.47577864000002</v>
      </c>
      <c r="E32" s="265">
        <v>132.352316</v>
      </c>
      <c r="F32" s="265">
        <v>123.1314158</v>
      </c>
      <c r="G32" s="265">
        <v>121.09934951</v>
      </c>
      <c r="H32" s="265">
        <v>126.20577127</v>
      </c>
      <c r="I32" s="265">
        <v>129.22822797999999</v>
      </c>
      <c r="J32" s="265">
        <v>118.38095609000001</v>
      </c>
      <c r="K32" s="265">
        <v>104.75467234999999</v>
      </c>
      <c r="L32" s="265">
        <v>88.79976662</v>
      </c>
      <c r="M32" s="265">
        <v>93.097090919999999</v>
      </c>
      <c r="N32" s="265">
        <v>98.53415579</v>
      </c>
      <c r="O32" s="265">
        <v>98.684220119999992</v>
      </c>
      <c r="P32" s="265">
        <v>103.24126394000001</v>
      </c>
      <c r="Q32" s="265">
        <v>102.57274984999999</v>
      </c>
      <c r="R32" s="265">
        <v>100.61985357</v>
      </c>
      <c r="S32" s="265">
        <v>103.64611706999999</v>
      </c>
      <c r="T32" s="265">
        <v>108.25710123</v>
      </c>
      <c r="U32" s="265">
        <v>106.25452856000001</v>
      </c>
      <c r="V32" s="265">
        <v>87.447626540000002</v>
      </c>
      <c r="W32" s="265">
        <v>85.130084919999987</v>
      </c>
      <c r="X32" s="265">
        <v>92.189404440000004</v>
      </c>
      <c r="Y32" s="265">
        <v>90.637823829999988</v>
      </c>
      <c r="Z32" s="265">
        <v>79.424638659999999</v>
      </c>
      <c r="AA32" s="265">
        <v>79.072254889999996</v>
      </c>
      <c r="AB32" s="265">
        <v>78.712569059999993</v>
      </c>
      <c r="AC32" s="265">
        <v>77.881339670000003</v>
      </c>
      <c r="AD32" s="265">
        <v>81.048609220000003</v>
      </c>
      <c r="AE32" s="265">
        <v>80.927427190000003</v>
      </c>
      <c r="AF32" s="265">
        <v>77.487486630000006</v>
      </c>
      <c r="AG32" s="265">
        <v>74.279635429999999</v>
      </c>
      <c r="AH32" s="264" t="str">
        <f t="shared" si="0"/>
        <v>RO</v>
      </c>
      <c r="AI32" s="270"/>
      <c r="AJ32" s="270"/>
    </row>
    <row r="33" spans="1:36" ht="14.1" customHeight="1" x14ac:dyDescent="0.2">
      <c r="A33" s="275"/>
      <c r="B33" s="268" t="s">
        <v>28</v>
      </c>
      <c r="C33" s="276">
        <v>15.143724860000001</v>
      </c>
      <c r="D33" s="276">
        <v>13.99540726</v>
      </c>
      <c r="E33" s="276">
        <v>13.916917359999999</v>
      </c>
      <c r="F33" s="276">
        <v>14.294994300000001</v>
      </c>
      <c r="G33" s="276">
        <v>14.68992403</v>
      </c>
      <c r="H33" s="276">
        <v>15.41133672</v>
      </c>
      <c r="I33" s="276">
        <v>16.052154430000002</v>
      </c>
      <c r="J33" s="276">
        <v>16.562500440000001</v>
      </c>
      <c r="K33" s="276">
        <v>16.088609340000001</v>
      </c>
      <c r="L33" s="276">
        <v>15.47198115</v>
      </c>
      <c r="M33" s="276">
        <v>15.12245828</v>
      </c>
      <c r="N33" s="276">
        <v>16.38043081</v>
      </c>
      <c r="O33" s="276">
        <v>16.64476118</v>
      </c>
      <c r="P33" s="276">
        <v>16.34785784</v>
      </c>
      <c r="Q33" s="276">
        <v>16.76174851</v>
      </c>
      <c r="R33" s="276">
        <v>16.99321007</v>
      </c>
      <c r="S33" s="276">
        <v>17.248823960000003</v>
      </c>
      <c r="T33" s="276">
        <v>17.435683900000001</v>
      </c>
      <c r="U33" s="276">
        <v>18.381575239999997</v>
      </c>
      <c r="V33" s="276">
        <v>16.28134378</v>
      </c>
      <c r="W33" s="276">
        <v>16.532272469999999</v>
      </c>
      <c r="X33" s="276">
        <v>16.426857049999999</v>
      </c>
      <c r="Y33" s="276">
        <v>15.826337710000001</v>
      </c>
      <c r="Z33" s="276">
        <v>15.2058392</v>
      </c>
      <c r="AA33" s="276">
        <v>13.63973251</v>
      </c>
      <c r="AB33" s="276">
        <v>13.727462729999999</v>
      </c>
      <c r="AC33" s="276">
        <v>14.525174010000001</v>
      </c>
      <c r="AD33" s="276">
        <v>14.695707700000002</v>
      </c>
      <c r="AE33" s="276">
        <v>14.628141170000001</v>
      </c>
      <c r="AF33" s="276">
        <v>14.12538297</v>
      </c>
      <c r="AG33" s="276">
        <v>12.89219684</v>
      </c>
      <c r="AH33" s="268" t="str">
        <f t="shared" si="0"/>
        <v>SI</v>
      </c>
      <c r="AI33" s="277"/>
      <c r="AJ33" s="277"/>
    </row>
    <row r="34" spans="1:36" ht="14.1" customHeight="1" x14ac:dyDescent="0.2">
      <c r="A34" s="275"/>
      <c r="B34" s="264" t="s">
        <v>29</v>
      </c>
      <c r="C34" s="274">
        <v>61.625032870000005</v>
      </c>
      <c r="D34" s="274">
        <v>53.432693789999995</v>
      </c>
      <c r="E34" s="274">
        <v>49.027287980000004</v>
      </c>
      <c r="F34" s="274">
        <v>46.489221060000006</v>
      </c>
      <c r="G34" s="274">
        <v>43.885095700000001</v>
      </c>
      <c r="H34" s="274">
        <v>44.272268859999997</v>
      </c>
      <c r="I34" s="274">
        <v>44.160896789999995</v>
      </c>
      <c r="J34" s="274">
        <v>44.22534065</v>
      </c>
      <c r="K34" s="274">
        <v>43.949456409999996</v>
      </c>
      <c r="L34" s="274">
        <v>43.158813090000002</v>
      </c>
      <c r="M34" s="274">
        <v>41.248718000000004</v>
      </c>
      <c r="N34" s="274">
        <v>43.331008699999998</v>
      </c>
      <c r="O34" s="274">
        <v>42.078975890000002</v>
      </c>
      <c r="P34" s="274">
        <v>42.422795489999999</v>
      </c>
      <c r="Q34" s="274">
        <v>42.938193240000004</v>
      </c>
      <c r="R34" s="274">
        <v>42.995222090000006</v>
      </c>
      <c r="S34" s="274">
        <v>42.789802900000005</v>
      </c>
      <c r="T34" s="274">
        <v>41.198873200000001</v>
      </c>
      <c r="U34" s="274">
        <v>41.616307500000005</v>
      </c>
      <c r="V34" s="274">
        <v>37.824085679999996</v>
      </c>
      <c r="W34" s="274">
        <v>38.585297240000003</v>
      </c>
      <c r="X34" s="274">
        <v>38.177534630000004</v>
      </c>
      <c r="Y34" s="274">
        <v>36.077088150000002</v>
      </c>
      <c r="Z34" s="274">
        <v>35.724145100000001</v>
      </c>
      <c r="AA34" s="274">
        <v>33.824199489999998</v>
      </c>
      <c r="AB34" s="274">
        <v>34.668970200000004</v>
      </c>
      <c r="AC34" s="274">
        <v>35.119369069999998</v>
      </c>
      <c r="AD34" s="274">
        <v>36.325149549999999</v>
      </c>
      <c r="AE34" s="274">
        <v>36.340573709999994</v>
      </c>
      <c r="AF34" s="274">
        <v>34.007096039999993</v>
      </c>
      <c r="AG34" s="274">
        <v>31.19527368</v>
      </c>
      <c r="AH34" s="264" t="str">
        <f t="shared" si="0"/>
        <v>SK</v>
      </c>
      <c r="AI34" s="277"/>
      <c r="AJ34" s="277"/>
    </row>
    <row r="35" spans="1:36" ht="14.1" customHeight="1" x14ac:dyDescent="0.2">
      <c r="A35" s="275"/>
      <c r="B35" s="268" t="s">
        <v>30</v>
      </c>
      <c r="C35" s="276">
        <v>58.088411190000002</v>
      </c>
      <c r="D35" s="276">
        <v>56.292782860000003</v>
      </c>
      <c r="E35" s="276">
        <v>55.25303134</v>
      </c>
      <c r="F35" s="276">
        <v>57.244444919999999</v>
      </c>
      <c r="G35" s="276">
        <v>62.704783569999996</v>
      </c>
      <c r="H35" s="276">
        <v>59.145980360000003</v>
      </c>
      <c r="I35" s="276">
        <v>65.112668960000008</v>
      </c>
      <c r="J35" s="276">
        <v>63.812070949999999</v>
      </c>
      <c r="K35" s="276">
        <v>60.488686170000001</v>
      </c>
      <c r="L35" s="276">
        <v>60.071534919999998</v>
      </c>
      <c r="M35" s="276">
        <v>58.181496060000001</v>
      </c>
      <c r="N35" s="276">
        <v>63.711666520000001</v>
      </c>
      <c r="O35" s="276">
        <v>66.216803320000011</v>
      </c>
      <c r="P35" s="276">
        <v>73.865991370000003</v>
      </c>
      <c r="Q35" s="276">
        <v>70.316564560000003</v>
      </c>
      <c r="R35" s="276">
        <v>58.425602519999998</v>
      </c>
      <c r="S35" s="276">
        <v>69.894194440000007</v>
      </c>
      <c r="T35" s="276">
        <v>68.504035359999989</v>
      </c>
      <c r="U35" s="276">
        <v>60.492693180000003</v>
      </c>
      <c r="V35" s="276">
        <v>57.546366429999999</v>
      </c>
      <c r="W35" s="276">
        <v>65.804148979999994</v>
      </c>
      <c r="X35" s="276">
        <v>58.661463810000001</v>
      </c>
      <c r="Y35" s="276">
        <v>53.09626068</v>
      </c>
      <c r="Z35" s="276">
        <v>53.712731979999994</v>
      </c>
      <c r="AA35" s="276">
        <v>49.572782789999998</v>
      </c>
      <c r="AB35" s="276">
        <v>46.117112300000002</v>
      </c>
      <c r="AC35" s="276">
        <v>49.204777979999996</v>
      </c>
      <c r="AD35" s="276">
        <v>46.728595719999994</v>
      </c>
      <c r="AE35" s="276">
        <v>48.23833656</v>
      </c>
      <c r="AF35" s="276">
        <v>45.00934393</v>
      </c>
      <c r="AG35" s="276">
        <v>38.531007369999998</v>
      </c>
      <c r="AH35" s="268" t="str">
        <f t="shared" si="0"/>
        <v>FI</v>
      </c>
      <c r="AI35" s="270"/>
      <c r="AJ35" s="270"/>
    </row>
    <row r="36" spans="1:36" ht="14.1" customHeight="1" x14ac:dyDescent="0.2">
      <c r="A36" s="275"/>
      <c r="B36" s="278" t="s">
        <v>31</v>
      </c>
      <c r="C36" s="279">
        <v>58.915029150000002</v>
      </c>
      <c r="D36" s="279">
        <v>59.038470609999997</v>
      </c>
      <c r="E36" s="279">
        <v>58.58838909</v>
      </c>
      <c r="F36" s="279">
        <v>58.955749910000002</v>
      </c>
      <c r="G36" s="279">
        <v>61.537035279999998</v>
      </c>
      <c r="H36" s="279">
        <v>61.041848999999999</v>
      </c>
      <c r="I36" s="279">
        <v>64.997121059999998</v>
      </c>
      <c r="J36" s="279">
        <v>59.985457080000003</v>
      </c>
      <c r="K36" s="279">
        <v>60.566124689999995</v>
      </c>
      <c r="L36" s="279">
        <v>57.91102961</v>
      </c>
      <c r="M36" s="279">
        <v>56.816889920000001</v>
      </c>
      <c r="N36" s="279">
        <v>57.692711360000004</v>
      </c>
      <c r="O36" s="279">
        <v>58.40284793</v>
      </c>
      <c r="P36" s="279">
        <v>58.93795231</v>
      </c>
      <c r="Q36" s="279">
        <v>58.454436479999998</v>
      </c>
      <c r="R36" s="279">
        <v>56.001810219999996</v>
      </c>
      <c r="S36" s="279">
        <v>55.891379309999998</v>
      </c>
      <c r="T36" s="279">
        <v>55.346653010000004</v>
      </c>
      <c r="U36" s="279">
        <v>53.527308689999998</v>
      </c>
      <c r="V36" s="279">
        <v>49.509513169999998</v>
      </c>
      <c r="W36" s="279">
        <v>55.397535619999999</v>
      </c>
      <c r="X36" s="279">
        <v>51.679008199999998</v>
      </c>
      <c r="Y36" s="279">
        <v>49.08349733</v>
      </c>
      <c r="Z36" s="279">
        <v>47.591161650000004</v>
      </c>
      <c r="AA36" s="279">
        <v>45.746578970000002</v>
      </c>
      <c r="AB36" s="279">
        <v>45.909394919999997</v>
      </c>
      <c r="AC36" s="279">
        <v>45.943855620000001</v>
      </c>
      <c r="AD36" s="279">
        <v>45.457576580000001</v>
      </c>
      <c r="AE36" s="279">
        <v>44.883368260000005</v>
      </c>
      <c r="AF36" s="279">
        <v>43.627232550000002</v>
      </c>
      <c r="AG36" s="279">
        <v>37.443420530000004</v>
      </c>
      <c r="AH36" s="278" t="str">
        <f t="shared" si="0"/>
        <v>SE</v>
      </c>
      <c r="AI36" s="270"/>
      <c r="AJ36" s="270"/>
    </row>
    <row r="37" spans="1:36" ht="14.1" customHeight="1" x14ac:dyDescent="0.2">
      <c r="A37" s="275"/>
      <c r="B37" s="268" t="s">
        <v>36</v>
      </c>
      <c r="C37" s="276">
        <v>2.4352954100000002</v>
      </c>
      <c r="D37" s="276">
        <v>2.3180779</v>
      </c>
      <c r="E37" s="276">
        <v>2.4460226200000004</v>
      </c>
      <c r="F37" s="276">
        <v>2.5889318400000003</v>
      </c>
      <c r="G37" s="276">
        <v>2.5555443200000001</v>
      </c>
      <c r="H37" s="276">
        <v>2.6954860600000004</v>
      </c>
      <c r="I37" s="276">
        <v>2.78488201</v>
      </c>
      <c r="J37" s="276">
        <v>2.9014205400000002</v>
      </c>
      <c r="K37" s="276">
        <v>2.9665014099999998</v>
      </c>
      <c r="L37" s="276">
        <v>3.19418194</v>
      </c>
      <c r="M37" s="276">
        <v>3.3304754499999998</v>
      </c>
      <c r="N37" s="276">
        <v>3.2041176300000003</v>
      </c>
      <c r="O37" s="276">
        <v>3.29202482</v>
      </c>
      <c r="P37" s="276">
        <v>3.3088403799999999</v>
      </c>
      <c r="Q37" s="276">
        <v>3.47975916</v>
      </c>
      <c r="R37" s="276">
        <v>3.38966791</v>
      </c>
      <c r="S37" s="276">
        <v>3.6440718700000003</v>
      </c>
      <c r="T37" s="276">
        <v>3.9947206999999998</v>
      </c>
      <c r="U37" s="276">
        <v>4.2285388999999993</v>
      </c>
      <c r="V37" s="276">
        <v>4.0627199200000002</v>
      </c>
      <c r="W37" s="276">
        <v>3.99350731</v>
      </c>
      <c r="X37" s="276">
        <v>3.9156768299999998</v>
      </c>
      <c r="Y37" s="276">
        <v>3.9325876800000001</v>
      </c>
      <c r="Z37" s="276">
        <v>3.9786496200000001</v>
      </c>
      <c r="AA37" s="276">
        <v>4.01706466</v>
      </c>
      <c r="AB37" s="276">
        <v>4.2078481400000003</v>
      </c>
      <c r="AC37" s="276">
        <v>4.4020628500000001</v>
      </c>
      <c r="AD37" s="276">
        <v>4.7483320400000002</v>
      </c>
      <c r="AE37" s="276">
        <v>4.9439943300000007</v>
      </c>
      <c r="AF37" s="276">
        <v>4.5026400999999998</v>
      </c>
      <c r="AG37" s="276">
        <v>3.5902371500000001</v>
      </c>
      <c r="AH37" s="268" t="str">
        <f t="shared" si="0"/>
        <v>IS</v>
      </c>
      <c r="AI37" s="270"/>
      <c r="AJ37" s="270"/>
    </row>
    <row r="38" spans="1:36" ht="14.1" customHeight="1" x14ac:dyDescent="0.2">
      <c r="A38" s="275"/>
      <c r="B38" s="264" t="s">
        <v>37</v>
      </c>
      <c r="C38" s="274">
        <v>35.739554730000002</v>
      </c>
      <c r="D38" s="274">
        <v>34.118780030000003</v>
      </c>
      <c r="E38" s="274">
        <v>35.081333740000005</v>
      </c>
      <c r="F38" s="274">
        <v>36.634844720000004</v>
      </c>
      <c r="G38" s="274">
        <v>38.520360650000001</v>
      </c>
      <c r="H38" s="274">
        <v>39.071509680000005</v>
      </c>
      <c r="I38" s="274">
        <v>42.239895279999999</v>
      </c>
      <c r="J38" s="274">
        <v>42.480795540000003</v>
      </c>
      <c r="K38" s="274">
        <v>42.66840517</v>
      </c>
      <c r="L38" s="274">
        <v>43.55455963</v>
      </c>
      <c r="M38" s="274">
        <v>43.03438792</v>
      </c>
      <c r="N38" s="274">
        <v>44.330614329999996</v>
      </c>
      <c r="O38" s="274">
        <v>43.299590700000003</v>
      </c>
      <c r="P38" s="274">
        <v>44.700732989999999</v>
      </c>
      <c r="Q38" s="274">
        <v>45.118662759999999</v>
      </c>
      <c r="R38" s="274">
        <v>44.251565980000002</v>
      </c>
      <c r="S38" s="274">
        <v>45.021111989999994</v>
      </c>
      <c r="T38" s="274">
        <v>46.798610410000002</v>
      </c>
      <c r="U38" s="274">
        <v>45.915743750000004</v>
      </c>
      <c r="V38" s="274">
        <v>44.308853980000002</v>
      </c>
      <c r="W38" s="274">
        <v>46.979744850000003</v>
      </c>
      <c r="X38" s="274">
        <v>46.148007230000005</v>
      </c>
      <c r="Y38" s="274">
        <v>45.800910000000002</v>
      </c>
      <c r="Z38" s="274">
        <v>46.182795510000005</v>
      </c>
      <c r="AA38" s="274">
        <v>46.723722739999999</v>
      </c>
      <c r="AB38" s="274">
        <v>47.213530519999999</v>
      </c>
      <c r="AC38" s="274">
        <v>46.350898970000003</v>
      </c>
      <c r="AD38" s="274">
        <v>45.911431350000001</v>
      </c>
      <c r="AE38" s="274">
        <v>46.14073655</v>
      </c>
      <c r="AF38" s="274">
        <v>44.465170639999997</v>
      </c>
      <c r="AG38" s="274">
        <v>41.727157700000006</v>
      </c>
      <c r="AH38" s="264" t="str">
        <f t="shared" si="0"/>
        <v>NO</v>
      </c>
      <c r="AI38" s="270"/>
      <c r="AJ38" s="270"/>
    </row>
    <row r="39" spans="1:36" ht="14.1" customHeight="1" x14ac:dyDescent="0.2">
      <c r="A39" s="275"/>
      <c r="B39" s="280" t="s">
        <v>38</v>
      </c>
      <c r="C39" s="281">
        <v>47.639810429999997</v>
      </c>
      <c r="D39" s="281">
        <v>49.526057359999996</v>
      </c>
      <c r="E39" s="281">
        <v>49.573752650000003</v>
      </c>
      <c r="F39" s="281">
        <v>47.274685050000002</v>
      </c>
      <c r="G39" s="281">
        <v>46.43324527</v>
      </c>
      <c r="H39" s="281">
        <v>47.379361449999998</v>
      </c>
      <c r="I39" s="281">
        <v>48.200904770000001</v>
      </c>
      <c r="J39" s="281">
        <v>47.268871659999995</v>
      </c>
      <c r="K39" s="281">
        <v>49.016929689999998</v>
      </c>
      <c r="L39" s="281">
        <v>49.132188849999999</v>
      </c>
      <c r="M39" s="281">
        <v>48.507551339999999</v>
      </c>
      <c r="N39" s="281">
        <v>49.685539370000001</v>
      </c>
      <c r="O39" s="281">
        <v>47.7192139</v>
      </c>
      <c r="P39" s="281">
        <v>48.471475680000005</v>
      </c>
      <c r="Q39" s="281">
        <v>48.836574070000005</v>
      </c>
      <c r="R39" s="281">
        <v>49.426517220000001</v>
      </c>
      <c r="S39" s="281">
        <v>49.196860690000001</v>
      </c>
      <c r="T39" s="281">
        <v>47.440084640000002</v>
      </c>
      <c r="U39" s="281">
        <v>49.09221359</v>
      </c>
      <c r="V39" s="281">
        <v>47.724905789999994</v>
      </c>
      <c r="W39" s="281">
        <v>49.4444588</v>
      </c>
      <c r="X39" s="281">
        <v>45.679923179999996</v>
      </c>
      <c r="Y39" s="281">
        <v>47.045514750000002</v>
      </c>
      <c r="Z39" s="281">
        <v>48.031156160000002</v>
      </c>
      <c r="AA39" s="281">
        <v>44.095105620000005</v>
      </c>
      <c r="AB39" s="281">
        <v>43.758616090000004</v>
      </c>
      <c r="AC39" s="281">
        <v>44.451696630000001</v>
      </c>
      <c r="AD39" s="281">
        <v>43.606088849999999</v>
      </c>
      <c r="AE39" s="281">
        <v>42.614777710000006</v>
      </c>
      <c r="AF39" s="281">
        <v>42.549113869999999</v>
      </c>
      <c r="AG39" s="281">
        <v>36.412355580000003</v>
      </c>
      <c r="AH39" s="280" t="str">
        <f t="shared" si="0"/>
        <v>CH</v>
      </c>
      <c r="AI39" s="270"/>
      <c r="AJ39" s="270"/>
    </row>
    <row r="40" spans="1:36" ht="14.1" customHeight="1" x14ac:dyDescent="0.2">
      <c r="A40" s="275"/>
      <c r="B40" s="282" t="s">
        <v>33</v>
      </c>
      <c r="C40" s="283" t="s">
        <v>34</v>
      </c>
      <c r="D40" s="283" t="s">
        <v>34</v>
      </c>
      <c r="E40" s="283" t="s">
        <v>34</v>
      </c>
      <c r="F40" s="283" t="s">
        <v>34</v>
      </c>
      <c r="G40" s="283" t="s">
        <v>34</v>
      </c>
      <c r="H40" s="283" t="s">
        <v>34</v>
      </c>
      <c r="I40" s="283" t="s">
        <v>34</v>
      </c>
      <c r="J40" s="283" t="s">
        <v>34</v>
      </c>
      <c r="K40" s="283" t="s">
        <v>34</v>
      </c>
      <c r="L40" s="283" t="s">
        <v>34</v>
      </c>
      <c r="M40" s="283" t="s">
        <v>34</v>
      </c>
      <c r="N40" s="283" t="s">
        <v>34</v>
      </c>
      <c r="O40" s="283" t="s">
        <v>34</v>
      </c>
      <c r="P40" s="283" t="s">
        <v>34</v>
      </c>
      <c r="Q40" s="283" t="s">
        <v>34</v>
      </c>
      <c r="R40" s="283" t="s">
        <v>34</v>
      </c>
      <c r="S40" s="283" t="s">
        <v>34</v>
      </c>
      <c r="T40" s="283" t="s">
        <v>34</v>
      </c>
      <c r="U40" s="283" t="s">
        <v>34</v>
      </c>
      <c r="V40" s="283" t="s">
        <v>34</v>
      </c>
      <c r="W40" s="283" t="s">
        <v>34</v>
      </c>
      <c r="X40" s="283" t="s">
        <v>34</v>
      </c>
      <c r="Y40" s="283" t="s">
        <v>34</v>
      </c>
      <c r="Z40" s="283" t="s">
        <v>34</v>
      </c>
      <c r="AA40" s="283" t="s">
        <v>34</v>
      </c>
      <c r="AB40" s="283" t="s">
        <v>34</v>
      </c>
      <c r="AC40" s="283" t="s">
        <v>34</v>
      </c>
      <c r="AD40" s="283" t="s">
        <v>34</v>
      </c>
      <c r="AE40" s="283" t="s">
        <v>34</v>
      </c>
      <c r="AF40" s="283" t="s">
        <v>34</v>
      </c>
      <c r="AG40" s="283" t="s">
        <v>34</v>
      </c>
      <c r="AH40" s="282" t="str">
        <f>B40</f>
        <v>MK</v>
      </c>
      <c r="AI40" s="270"/>
      <c r="AJ40" s="270"/>
    </row>
    <row r="41" spans="1:36" ht="14.1" customHeight="1" x14ac:dyDescent="0.2">
      <c r="A41" s="275"/>
      <c r="B41" s="284" t="s">
        <v>35</v>
      </c>
      <c r="C41" s="285">
        <v>152.21633326000003</v>
      </c>
      <c r="D41" s="285">
        <v>158.85649674999999</v>
      </c>
      <c r="E41" s="285">
        <v>164.86548514999998</v>
      </c>
      <c r="F41" s="285">
        <v>172.11120374999999</v>
      </c>
      <c r="G41" s="285">
        <v>168.34918082000002</v>
      </c>
      <c r="H41" s="285">
        <v>182.28903642</v>
      </c>
      <c r="I41" s="285">
        <v>200.58544542000001</v>
      </c>
      <c r="J41" s="285">
        <v>213.40587883999999</v>
      </c>
      <c r="K41" s="285">
        <v>213.59289608</v>
      </c>
      <c r="L41" s="285">
        <v>209.37128125999999</v>
      </c>
      <c r="M41" s="285">
        <v>231.45685696999999</v>
      </c>
      <c r="N41" s="285">
        <v>215.07581098</v>
      </c>
      <c r="O41" s="285">
        <v>223.79687084</v>
      </c>
      <c r="P41" s="285">
        <v>239.44544951999998</v>
      </c>
      <c r="Q41" s="285">
        <v>247.66530546000001</v>
      </c>
      <c r="R41" s="285">
        <v>268.09834503999997</v>
      </c>
      <c r="S41" s="285">
        <v>285.28110064999998</v>
      </c>
      <c r="T41" s="285">
        <v>317.30884730000002</v>
      </c>
      <c r="U41" s="285">
        <v>315.52372276</v>
      </c>
      <c r="V41" s="285">
        <v>321.57404223999998</v>
      </c>
      <c r="W41" s="285">
        <v>321.89494539000003</v>
      </c>
      <c r="X41" s="285">
        <v>348.63135421999999</v>
      </c>
      <c r="Y41" s="285">
        <v>363.56694038000001</v>
      </c>
      <c r="Z41" s="285">
        <v>355.81341684</v>
      </c>
      <c r="AA41" s="285">
        <v>373.78873924999999</v>
      </c>
      <c r="AB41" s="285">
        <v>395.41564868</v>
      </c>
      <c r="AC41" s="285">
        <v>415.93424427000002</v>
      </c>
      <c r="AD41" s="285">
        <v>441.23520817000002</v>
      </c>
      <c r="AE41" s="285">
        <v>434.57451581000004</v>
      </c>
      <c r="AF41" s="285">
        <v>415.63716216</v>
      </c>
      <c r="AG41" s="285">
        <v>419.27549233999997</v>
      </c>
      <c r="AH41" s="284" t="str">
        <f>B41</f>
        <v>TR</v>
      </c>
      <c r="AI41" s="270"/>
      <c r="AJ41" s="270"/>
    </row>
    <row r="42" spans="1:36" ht="14.1" customHeight="1" x14ac:dyDescent="0.2">
      <c r="A42" s="275"/>
      <c r="B42" s="286" t="s">
        <v>32</v>
      </c>
      <c r="C42" s="287">
        <v>615.11411643999998</v>
      </c>
      <c r="D42" s="287">
        <v>622.2943560199999</v>
      </c>
      <c r="E42" s="287">
        <v>608.30256688000009</v>
      </c>
      <c r="F42" s="287">
        <v>595.28278319999993</v>
      </c>
      <c r="G42" s="287">
        <v>590.44115528999998</v>
      </c>
      <c r="H42" s="287">
        <v>583.72463444000005</v>
      </c>
      <c r="I42" s="287">
        <v>605.34978513999999</v>
      </c>
      <c r="J42" s="287">
        <v>582.52500861999999</v>
      </c>
      <c r="K42" s="287">
        <v>590.73892941999998</v>
      </c>
      <c r="L42" s="287">
        <v>586.14446501999998</v>
      </c>
      <c r="M42" s="287">
        <v>596.41245880999998</v>
      </c>
      <c r="N42" s="287">
        <v>604.82958816000007</v>
      </c>
      <c r="O42" s="287">
        <v>586.63872571000002</v>
      </c>
      <c r="P42" s="287">
        <v>598.78793527999994</v>
      </c>
      <c r="Q42" s="287">
        <v>603.37550261000001</v>
      </c>
      <c r="R42" s="287">
        <v>602.73194712999998</v>
      </c>
      <c r="S42" s="287">
        <v>600.67528011000002</v>
      </c>
      <c r="T42" s="287">
        <v>592.06572017999997</v>
      </c>
      <c r="U42" s="287">
        <v>576.87825271999998</v>
      </c>
      <c r="V42" s="287">
        <v>524.37300714999992</v>
      </c>
      <c r="W42" s="287">
        <v>541.14233768999998</v>
      </c>
      <c r="X42" s="287">
        <v>500.37923986999999</v>
      </c>
      <c r="Y42" s="287">
        <v>517.21397587000001</v>
      </c>
      <c r="Z42" s="287">
        <v>507.54700412</v>
      </c>
      <c r="AA42" s="287">
        <v>469.01296217000004</v>
      </c>
      <c r="AB42" s="287">
        <v>453.24605169</v>
      </c>
      <c r="AC42" s="287">
        <v>430.53750944000001</v>
      </c>
      <c r="AD42" s="287">
        <v>420.94808178</v>
      </c>
      <c r="AE42" s="287">
        <v>413.63407439000002</v>
      </c>
      <c r="AF42" s="287">
        <v>398.78349488000003</v>
      </c>
      <c r="AG42" s="287">
        <v>338.62450575000003</v>
      </c>
      <c r="AH42" s="286" t="str">
        <f>B42</f>
        <v>UK</v>
      </c>
      <c r="AI42" s="270"/>
      <c r="AJ42" s="270"/>
    </row>
    <row r="43" spans="1:36" ht="6" customHeight="1" x14ac:dyDescent="0.2">
      <c r="A43" s="275"/>
      <c r="B43" s="288"/>
      <c r="C43" s="289"/>
      <c r="D43" s="289"/>
      <c r="E43" s="289"/>
      <c r="F43" s="289"/>
      <c r="G43" s="289"/>
      <c r="H43" s="289"/>
      <c r="I43" s="289"/>
      <c r="J43" s="289"/>
      <c r="K43" s="289"/>
      <c r="L43" s="289"/>
      <c r="M43" s="289"/>
      <c r="N43" s="289"/>
      <c r="O43" s="289"/>
      <c r="P43" s="289"/>
      <c r="Q43" s="289"/>
      <c r="R43" s="289"/>
      <c r="S43" s="289"/>
      <c r="T43" s="289"/>
      <c r="U43" s="289"/>
      <c r="V43" s="289"/>
      <c r="W43" s="289"/>
      <c r="X43" s="270"/>
      <c r="Y43" s="270"/>
      <c r="Z43" s="270"/>
      <c r="AA43" s="270"/>
      <c r="AB43" s="270"/>
      <c r="AC43" s="270"/>
      <c r="AD43" s="270"/>
      <c r="AE43" s="270"/>
      <c r="AF43" s="270"/>
      <c r="AG43" s="270"/>
      <c r="AH43" s="270"/>
      <c r="AI43" s="270"/>
      <c r="AJ43" s="270"/>
    </row>
    <row r="44" spans="1:36" x14ac:dyDescent="0.2">
      <c r="A44" s="248"/>
      <c r="B44" s="290" t="s">
        <v>112</v>
      </c>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48"/>
      <c r="AJ44" s="248"/>
    </row>
    <row r="45" spans="1:36" ht="26.45" customHeight="1" x14ac:dyDescent="0.2">
      <c r="A45" s="248"/>
      <c r="B45" s="613" t="s">
        <v>39</v>
      </c>
      <c r="C45" s="614"/>
      <c r="D45" s="614"/>
      <c r="E45" s="614"/>
      <c r="F45" s="614"/>
      <c r="G45" s="614"/>
      <c r="H45" s="614"/>
      <c r="I45" s="614"/>
      <c r="J45" s="614"/>
      <c r="K45" s="614"/>
      <c r="L45" s="614"/>
      <c r="M45" s="614"/>
      <c r="N45" s="614"/>
      <c r="O45" s="614"/>
      <c r="P45" s="614"/>
      <c r="Q45" s="614"/>
      <c r="R45" s="614"/>
      <c r="S45" s="254"/>
      <c r="T45" s="254"/>
      <c r="U45" s="254"/>
      <c r="V45" s="254"/>
      <c r="W45" s="254"/>
      <c r="X45" s="254"/>
      <c r="Y45" s="254"/>
      <c r="Z45" s="254"/>
      <c r="AA45" s="254"/>
      <c r="AB45" s="254"/>
      <c r="AC45" s="254"/>
      <c r="AD45" s="254"/>
      <c r="AE45" s="254"/>
      <c r="AF45" s="254"/>
      <c r="AG45" s="254"/>
      <c r="AH45" s="254"/>
      <c r="AI45" s="248"/>
      <c r="AJ45" s="248"/>
    </row>
    <row r="46" spans="1:36" ht="11.25" customHeight="1" x14ac:dyDescent="0.2">
      <c r="A46" s="248"/>
      <c r="B46" s="291" t="s">
        <v>40</v>
      </c>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3"/>
      <c r="AJ46" s="248"/>
    </row>
    <row r="47" spans="1:36" ht="11.25" customHeight="1" x14ac:dyDescent="0.2">
      <c r="A47" s="248"/>
      <c r="B47" s="294" t="s">
        <v>34</v>
      </c>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5"/>
      <c r="AJ47" s="248"/>
    </row>
    <row r="48" spans="1:36" s="250" customFormat="1" ht="13.5" customHeight="1" x14ac:dyDescent="0.2">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7"/>
    </row>
    <row r="49" spans="2:35" s="250" customFormat="1" x14ac:dyDescent="0.2">
      <c r="B49" s="296"/>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296"/>
      <c r="AI49" s="297"/>
    </row>
    <row r="50" spans="2:35" s="250" customFormat="1" x14ac:dyDescent="0.2">
      <c r="B50" s="296"/>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296"/>
      <c r="AI50" s="297"/>
    </row>
    <row r="51" spans="2:35" s="250" customFormat="1" x14ac:dyDescent="0.2">
      <c r="B51" s="29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96"/>
      <c r="AI51" s="297"/>
    </row>
    <row r="52" spans="2:35" s="250" customFormat="1" x14ac:dyDescent="0.2">
      <c r="B52" s="29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96"/>
      <c r="AI52" s="297"/>
    </row>
    <row r="53" spans="2:35" s="250" customFormat="1" x14ac:dyDescent="0.2">
      <c r="B53" s="29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296"/>
      <c r="AI53" s="297"/>
    </row>
    <row r="54" spans="2:35" s="250" customFormat="1" x14ac:dyDescent="0.2">
      <c r="B54" s="29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296"/>
      <c r="AI54" s="297"/>
    </row>
    <row r="55" spans="2:35" s="250" customFormat="1" x14ac:dyDescent="0.2">
      <c r="B55" s="298"/>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296"/>
      <c r="AI55" s="296"/>
    </row>
    <row r="56" spans="2:35" s="250" customFormat="1" x14ac:dyDescent="0.2">
      <c r="B56" s="296"/>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96"/>
      <c r="AI56" s="296"/>
    </row>
    <row r="57" spans="2:35" s="250" customFormat="1" x14ac:dyDescent="0.2">
      <c r="B57" s="296"/>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96"/>
      <c r="AI57" s="296"/>
    </row>
    <row r="58" spans="2:35" s="250" customFormat="1" x14ac:dyDescent="0.2">
      <c r="B58" s="29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296"/>
      <c r="AI58" s="296"/>
    </row>
    <row r="59" spans="2:35" s="250" customFormat="1" x14ac:dyDescent="0.2">
      <c r="B59" s="29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296"/>
      <c r="AI59" s="296"/>
    </row>
    <row r="60" spans="2:35" s="250" customFormat="1" x14ac:dyDescent="0.2">
      <c r="B60" s="29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296"/>
      <c r="AI60" s="296"/>
    </row>
    <row r="61" spans="2:35" s="250" customFormat="1" x14ac:dyDescent="0.2">
      <c r="B61" s="29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96"/>
      <c r="AI61" s="296"/>
    </row>
    <row r="62" spans="2:35" s="250" customFormat="1" x14ac:dyDescent="0.2">
      <c r="B62" s="29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96"/>
      <c r="AI62" s="296"/>
    </row>
    <row r="63" spans="2:35" s="250" customFormat="1" x14ac:dyDescent="0.2">
      <c r="B63" s="298"/>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298"/>
      <c r="AI63" s="298"/>
    </row>
    <row r="64" spans="2:35" s="250" customFormat="1" x14ac:dyDescent="0.2">
      <c r="B64" s="298"/>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298"/>
      <c r="AI64" s="298"/>
    </row>
    <row r="65" spans="2:34" s="250" customFormat="1" x14ac:dyDescent="0.2">
      <c r="B65" s="29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299"/>
    </row>
    <row r="66" spans="2:34" s="250" customFormat="1" ht="12" customHeight="1" x14ac:dyDescent="0.2">
      <c r="B66" s="29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99"/>
    </row>
    <row r="67" spans="2:34" s="250" customFormat="1"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2:34" s="250" customFormat="1"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2:34" s="250" customFormat="1"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2:34" s="250" customFormat="1"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2:34" s="250" customFormat="1"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2:34" s="250" customFormat="1"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34" s="250" customFormat="1"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2:34" s="250" customFormat="1"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2:34" s="250" customFormat="1"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2:34" s="250" customFormat="1"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2:34" s="250" customFormat="1"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2:34" s="250" customFormat="1"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2:34" s="250" customFormat="1"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2:34" s="250" customFormat="1"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250" customFormat="1"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250" customFormat="1"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250" customFormat="1"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250" customFormat="1"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250" customFormat="1"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250" customFormat="1"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250" customFormat="1" x14ac:dyDescent="0.2"/>
    <row r="88" spans="3:33" s="250" customFormat="1" x14ac:dyDescent="0.2"/>
    <row r="89" spans="3:33" s="250" customFormat="1" x14ac:dyDescent="0.2"/>
    <row r="90" spans="3:33" s="250" customFormat="1" x14ac:dyDescent="0.2"/>
    <row r="91" spans="3:33" s="250" customFormat="1" x14ac:dyDescent="0.2"/>
    <row r="92" spans="3:33" s="250" customFormat="1" x14ac:dyDescent="0.2"/>
    <row r="93" spans="3:33" s="250" customFormat="1" x14ac:dyDescent="0.2"/>
    <row r="94" spans="3:33" s="250" customFormat="1" x14ac:dyDescent="0.2"/>
    <row r="95" spans="3:33" s="250" customFormat="1" x14ac:dyDescent="0.2"/>
    <row r="96" spans="3:33" s="250" customFormat="1" x14ac:dyDescent="0.2"/>
    <row r="97" s="250" customFormat="1" x14ac:dyDescent="0.2"/>
    <row r="98" s="250" customFormat="1" x14ac:dyDescent="0.2"/>
    <row r="99" s="250" customFormat="1" x14ac:dyDescent="0.2"/>
    <row r="100" s="250" customFormat="1" x14ac:dyDescent="0.2"/>
    <row r="101" s="250" customFormat="1" x14ac:dyDescent="0.2"/>
    <row r="102" s="250" customFormat="1" x14ac:dyDescent="0.2"/>
    <row r="103" s="250" customFormat="1" x14ac:dyDescent="0.2"/>
    <row r="104" s="250" customFormat="1" x14ac:dyDescent="0.2"/>
    <row r="105" s="250" customFormat="1" x14ac:dyDescent="0.2"/>
    <row r="106" s="250" customFormat="1" x14ac:dyDescent="0.2"/>
    <row r="107" s="250" customFormat="1" x14ac:dyDescent="0.2"/>
    <row r="108" s="250" customFormat="1" x14ac:dyDescent="0.2"/>
    <row r="109" s="250" customFormat="1" x14ac:dyDescent="0.2"/>
    <row r="110" s="250" customFormat="1" x14ac:dyDescent="0.2"/>
    <row r="111" s="250" customFormat="1" x14ac:dyDescent="0.2"/>
    <row r="112" s="250" customFormat="1" x14ac:dyDescent="0.2"/>
    <row r="113" s="250" customFormat="1" x14ac:dyDescent="0.2"/>
    <row r="114" s="250" customFormat="1" x14ac:dyDescent="0.2"/>
    <row r="115" s="250" customFormat="1" x14ac:dyDescent="0.2"/>
    <row r="116" s="250" customFormat="1" x14ac:dyDescent="0.2"/>
    <row r="117" s="250" customFormat="1" x14ac:dyDescent="0.2"/>
    <row r="118" s="250" customFormat="1" x14ac:dyDescent="0.2"/>
    <row r="119" s="250" customFormat="1" x14ac:dyDescent="0.2"/>
    <row r="120" s="250" customFormat="1" x14ac:dyDescent="0.2"/>
    <row r="121" s="250" customFormat="1" x14ac:dyDescent="0.2"/>
    <row r="122" s="250" customFormat="1" x14ac:dyDescent="0.2"/>
    <row r="123" s="250" customFormat="1" x14ac:dyDescent="0.2"/>
    <row r="124" s="250" customFormat="1" x14ac:dyDescent="0.2"/>
    <row r="125" s="250" customFormat="1" x14ac:dyDescent="0.2"/>
    <row r="126" s="250" customFormat="1" x14ac:dyDescent="0.2"/>
    <row r="127" s="250" customFormat="1" x14ac:dyDescent="0.2"/>
    <row r="128" s="250" customFormat="1" x14ac:dyDescent="0.2"/>
    <row r="129" s="250" customFormat="1" x14ac:dyDescent="0.2"/>
    <row r="130" s="250" customFormat="1" x14ac:dyDescent="0.2"/>
    <row r="131" s="250" customFormat="1" x14ac:dyDescent="0.2"/>
    <row r="132" s="250" customFormat="1" x14ac:dyDescent="0.2"/>
    <row r="133" s="250" customFormat="1" x14ac:dyDescent="0.2"/>
    <row r="134" s="250" customFormat="1" x14ac:dyDescent="0.2"/>
    <row r="135" s="250" customFormat="1" x14ac:dyDescent="0.2"/>
    <row r="136" s="250" customFormat="1" x14ac:dyDescent="0.2"/>
    <row r="137" s="250" customFormat="1" x14ac:dyDescent="0.2"/>
    <row r="138" s="250" customFormat="1" x14ac:dyDescent="0.2"/>
    <row r="139" s="250" customFormat="1" x14ac:dyDescent="0.2"/>
    <row r="140" s="250" customFormat="1" x14ac:dyDescent="0.2"/>
    <row r="141" s="250" customFormat="1" x14ac:dyDescent="0.2"/>
    <row r="142" s="250" customFormat="1" x14ac:dyDescent="0.2"/>
    <row r="143" s="250" customFormat="1" x14ac:dyDescent="0.2"/>
    <row r="144" s="250" customFormat="1" x14ac:dyDescent="0.2"/>
    <row r="145" s="250" customFormat="1" x14ac:dyDescent="0.2"/>
    <row r="146" s="250" customFormat="1" x14ac:dyDescent="0.2"/>
    <row r="147" s="250" customFormat="1" x14ac:dyDescent="0.2"/>
    <row r="148" s="250" customFormat="1" x14ac:dyDescent="0.2"/>
    <row r="149" s="250" customFormat="1" x14ac:dyDescent="0.2"/>
    <row r="150" s="250" customFormat="1" x14ac:dyDescent="0.2"/>
    <row r="151" s="250" customFormat="1" x14ac:dyDescent="0.2"/>
    <row r="152" s="250" customFormat="1" x14ac:dyDescent="0.2"/>
    <row r="153" s="250" customFormat="1" x14ac:dyDescent="0.2"/>
    <row r="154" s="250" customFormat="1" x14ac:dyDescent="0.2"/>
    <row r="155" s="250" customFormat="1" x14ac:dyDescent="0.2"/>
    <row r="156" s="250" customFormat="1" x14ac:dyDescent="0.2"/>
    <row r="157" s="250" customFormat="1" x14ac:dyDescent="0.2"/>
    <row r="158" s="250" customFormat="1" x14ac:dyDescent="0.2"/>
    <row r="159" s="250" customFormat="1" x14ac:dyDescent="0.2"/>
    <row r="160" s="250" customFormat="1" x14ac:dyDescent="0.2"/>
    <row r="161" s="250" customFormat="1" x14ac:dyDescent="0.2"/>
    <row r="162" s="250" customFormat="1" x14ac:dyDescent="0.2"/>
    <row r="163" s="250" customFormat="1" x14ac:dyDescent="0.2"/>
    <row r="164" s="250" customFormat="1" x14ac:dyDescent="0.2"/>
    <row r="165" s="250" customFormat="1" x14ac:dyDescent="0.2"/>
    <row r="166" s="250" customFormat="1" x14ac:dyDescent="0.2"/>
    <row r="167" s="250" customFormat="1" x14ac:dyDescent="0.2"/>
    <row r="168" s="250" customFormat="1" x14ac:dyDescent="0.2"/>
    <row r="169" s="250" customFormat="1" x14ac:dyDescent="0.2"/>
    <row r="170" s="250" customFormat="1" x14ac:dyDescent="0.2"/>
    <row r="171" s="250" customFormat="1" x14ac:dyDescent="0.2"/>
    <row r="172" s="250" customFormat="1" x14ac:dyDescent="0.2"/>
    <row r="173" s="250" customFormat="1" x14ac:dyDescent="0.2"/>
    <row r="174" s="250" customFormat="1" x14ac:dyDescent="0.2"/>
    <row r="175" s="250" customFormat="1" x14ac:dyDescent="0.2"/>
    <row r="176" s="250" customFormat="1" x14ac:dyDescent="0.2"/>
    <row r="177" s="250" customFormat="1" x14ac:dyDescent="0.2"/>
    <row r="178" s="250" customFormat="1" x14ac:dyDescent="0.2"/>
    <row r="179" s="250" customFormat="1" x14ac:dyDescent="0.2"/>
    <row r="180" s="250" customFormat="1" x14ac:dyDescent="0.2"/>
    <row r="181" s="250" customFormat="1" x14ac:dyDescent="0.2"/>
    <row r="182" s="250" customFormat="1" x14ac:dyDescent="0.2"/>
    <row r="183" s="250" customFormat="1" x14ac:dyDescent="0.2"/>
    <row r="184" s="250" customFormat="1" x14ac:dyDescent="0.2"/>
    <row r="185" s="250" customFormat="1" x14ac:dyDescent="0.2"/>
    <row r="186" s="250" customFormat="1" x14ac:dyDescent="0.2"/>
    <row r="187" s="250" customFormat="1" x14ac:dyDescent="0.2"/>
    <row r="188" s="250" customFormat="1" x14ac:dyDescent="0.2"/>
    <row r="189" s="250" customFormat="1" x14ac:dyDescent="0.2"/>
    <row r="190" s="250" customFormat="1" x14ac:dyDescent="0.2"/>
    <row r="191" s="250" customFormat="1" x14ac:dyDescent="0.2"/>
    <row r="192" s="250" customFormat="1" x14ac:dyDescent="0.2"/>
    <row r="193" s="250" customFormat="1" x14ac:dyDescent="0.2"/>
    <row r="194" s="250" customFormat="1" x14ac:dyDescent="0.2"/>
    <row r="195" s="250" customFormat="1" x14ac:dyDescent="0.2"/>
    <row r="196" s="250" customFormat="1" x14ac:dyDescent="0.2"/>
    <row r="197" s="250" customFormat="1" x14ac:dyDescent="0.2"/>
    <row r="198" s="250" customFormat="1" x14ac:dyDescent="0.2"/>
    <row r="199" s="250" customFormat="1" x14ac:dyDescent="0.2"/>
    <row r="200" s="250" customFormat="1" x14ac:dyDescent="0.2"/>
    <row r="201" s="250" customFormat="1" x14ac:dyDescent="0.2"/>
    <row r="202" s="250" customFormat="1" x14ac:dyDescent="0.2"/>
    <row r="203" s="250" customFormat="1" x14ac:dyDescent="0.2"/>
    <row r="204" s="250" customFormat="1" x14ac:dyDescent="0.2"/>
    <row r="205" s="250" customFormat="1" x14ac:dyDescent="0.2"/>
    <row r="206" s="250" customFormat="1" x14ac:dyDescent="0.2"/>
    <row r="207" s="250" customFormat="1" x14ac:dyDescent="0.2"/>
    <row r="208" s="250" customFormat="1" x14ac:dyDescent="0.2"/>
    <row r="209" s="250" customFormat="1" x14ac:dyDescent="0.2"/>
    <row r="210" s="250" customFormat="1" x14ac:dyDescent="0.2"/>
    <row r="211" s="250" customFormat="1" x14ac:dyDescent="0.2"/>
    <row r="212" s="250" customFormat="1" x14ac:dyDescent="0.2"/>
    <row r="213" s="250" customFormat="1" x14ac:dyDescent="0.2"/>
    <row r="214" s="250" customFormat="1" x14ac:dyDescent="0.2"/>
    <row r="215" s="250" customFormat="1" x14ac:dyDescent="0.2"/>
    <row r="216" s="250" customFormat="1" x14ac:dyDescent="0.2"/>
    <row r="217" s="250" customFormat="1" x14ac:dyDescent="0.2"/>
    <row r="218" s="250" customFormat="1" x14ac:dyDescent="0.2"/>
    <row r="219" s="250" customFormat="1" x14ac:dyDescent="0.2"/>
    <row r="220" s="250" customFormat="1" x14ac:dyDescent="0.2"/>
    <row r="221" s="250" customFormat="1" x14ac:dyDescent="0.2"/>
    <row r="222" s="250" customFormat="1" x14ac:dyDescent="0.2"/>
    <row r="223" s="250" customFormat="1" x14ac:dyDescent="0.2"/>
    <row r="224" s="250" customFormat="1" x14ac:dyDescent="0.2"/>
    <row r="225" s="250" customFormat="1" x14ac:dyDescent="0.2"/>
    <row r="226" s="250" customFormat="1" x14ac:dyDescent="0.2"/>
    <row r="227" s="250" customFormat="1" x14ac:dyDescent="0.2"/>
    <row r="228" s="250" customFormat="1" x14ac:dyDescent="0.2"/>
    <row r="229" s="250" customFormat="1" x14ac:dyDescent="0.2"/>
    <row r="230" s="250" customFormat="1" x14ac:dyDescent="0.2"/>
    <row r="231" s="250" customFormat="1" x14ac:dyDescent="0.2"/>
    <row r="232" s="250" customFormat="1" x14ac:dyDescent="0.2"/>
    <row r="233" s="250" customFormat="1" x14ac:dyDescent="0.2"/>
    <row r="234" s="250" customFormat="1" x14ac:dyDescent="0.2"/>
    <row r="235" s="250" customFormat="1" x14ac:dyDescent="0.2"/>
    <row r="236" s="250" customFormat="1" x14ac:dyDescent="0.2"/>
    <row r="237" s="250" customFormat="1" x14ac:dyDescent="0.2"/>
    <row r="238" s="250" customFormat="1" x14ac:dyDescent="0.2"/>
    <row r="239" s="250" customFormat="1" x14ac:dyDescent="0.2"/>
    <row r="240" s="250" customFormat="1" x14ac:dyDescent="0.2"/>
    <row r="241" s="250" customFormat="1" x14ac:dyDescent="0.2"/>
    <row r="242" s="250" customFormat="1" x14ac:dyDescent="0.2"/>
    <row r="243" s="250" customFormat="1" x14ac:dyDescent="0.2"/>
    <row r="244" s="250" customFormat="1" x14ac:dyDescent="0.2"/>
    <row r="245" s="250" customFormat="1" x14ac:dyDescent="0.2"/>
    <row r="246" s="250" customFormat="1" x14ac:dyDescent="0.2"/>
    <row r="247" s="250" customFormat="1" x14ac:dyDescent="0.2"/>
    <row r="248" s="250" customFormat="1" x14ac:dyDescent="0.2"/>
    <row r="249" s="250" customFormat="1" x14ac:dyDescent="0.2"/>
    <row r="250" s="250" customFormat="1" x14ac:dyDescent="0.2"/>
    <row r="251" s="250" customFormat="1" x14ac:dyDescent="0.2"/>
    <row r="252" s="250" customFormat="1" x14ac:dyDescent="0.2"/>
    <row r="253" s="250" customFormat="1" x14ac:dyDescent="0.2"/>
    <row r="254" s="250" customFormat="1" x14ac:dyDescent="0.2"/>
    <row r="255" s="250" customFormat="1" x14ac:dyDescent="0.2"/>
    <row r="256" s="250" customFormat="1" x14ac:dyDescent="0.2"/>
    <row r="257" s="250" customFormat="1" x14ac:dyDescent="0.2"/>
    <row r="258" s="250" customFormat="1" x14ac:dyDescent="0.2"/>
    <row r="259" s="250" customFormat="1" x14ac:dyDescent="0.2"/>
    <row r="260" s="250" customFormat="1" x14ac:dyDescent="0.2"/>
    <row r="261" s="250" customFormat="1" x14ac:dyDescent="0.2"/>
    <row r="262" s="250" customFormat="1" x14ac:dyDescent="0.2"/>
    <row r="263" s="250" customFormat="1" x14ac:dyDescent="0.2"/>
    <row r="264" s="250" customFormat="1" x14ac:dyDescent="0.2"/>
    <row r="265" s="250" customFormat="1" x14ac:dyDescent="0.2"/>
    <row r="266" s="250" customFormat="1" x14ac:dyDescent="0.2"/>
    <row r="267" s="250" customFormat="1" x14ac:dyDescent="0.2"/>
    <row r="268" s="250" customFormat="1" x14ac:dyDescent="0.2"/>
    <row r="269" s="250" customFormat="1" x14ac:dyDescent="0.2"/>
    <row r="270" s="250" customFormat="1" x14ac:dyDescent="0.2"/>
    <row r="271" s="250" customFormat="1" x14ac:dyDescent="0.2"/>
    <row r="272" s="250" customFormat="1" x14ac:dyDescent="0.2"/>
    <row r="273" s="250" customFormat="1" x14ac:dyDescent="0.2"/>
    <row r="274" s="250" customFormat="1" x14ac:dyDescent="0.2"/>
    <row r="275" s="250" customFormat="1" x14ac:dyDescent="0.2"/>
    <row r="276" s="250" customFormat="1" x14ac:dyDescent="0.2"/>
    <row r="277" s="250" customFormat="1" x14ac:dyDescent="0.2"/>
    <row r="278" s="250" customFormat="1" x14ac:dyDescent="0.2"/>
    <row r="279" s="250" customFormat="1" x14ac:dyDescent="0.2"/>
    <row r="280" s="250" customFormat="1" x14ac:dyDescent="0.2"/>
    <row r="281" s="250" customFormat="1" x14ac:dyDescent="0.2"/>
    <row r="282" s="250" customFormat="1" x14ac:dyDescent="0.2"/>
    <row r="283" s="250" customFormat="1" x14ac:dyDescent="0.2"/>
    <row r="284" s="250" customFormat="1" x14ac:dyDescent="0.2"/>
    <row r="285" s="250" customFormat="1" x14ac:dyDescent="0.2"/>
    <row r="286" s="250" customFormat="1" x14ac:dyDescent="0.2"/>
    <row r="287" s="250" customFormat="1" x14ac:dyDescent="0.2"/>
    <row r="288" s="250" customFormat="1" x14ac:dyDescent="0.2"/>
    <row r="289" s="250" customFormat="1" x14ac:dyDescent="0.2"/>
    <row r="290" s="250" customFormat="1" x14ac:dyDescent="0.2"/>
    <row r="291" s="250" customFormat="1" x14ac:dyDescent="0.2"/>
    <row r="292" s="250" customFormat="1" x14ac:dyDescent="0.2"/>
    <row r="293" s="250" customFormat="1" x14ac:dyDescent="0.2"/>
    <row r="294" s="250" customFormat="1" x14ac:dyDescent="0.2"/>
    <row r="295" s="250" customFormat="1" x14ac:dyDescent="0.2"/>
    <row r="296" s="250" customFormat="1" x14ac:dyDescent="0.2"/>
    <row r="297" s="250" customFormat="1" x14ac:dyDescent="0.2"/>
    <row r="298" s="250" customFormat="1" x14ac:dyDescent="0.2"/>
    <row r="299" s="250" customFormat="1" x14ac:dyDescent="0.2"/>
    <row r="300" s="250" customFormat="1" x14ac:dyDescent="0.2"/>
    <row r="301" s="250" customFormat="1" x14ac:dyDescent="0.2"/>
    <row r="302" s="250" customFormat="1" x14ac:dyDescent="0.2"/>
    <row r="303" s="250" customFormat="1" x14ac:dyDescent="0.2"/>
    <row r="304" s="250" customFormat="1" x14ac:dyDescent="0.2"/>
    <row r="305" s="250" customFormat="1" x14ac:dyDescent="0.2"/>
    <row r="306" s="250" customFormat="1" x14ac:dyDescent="0.2"/>
    <row r="307" s="250" customFormat="1" x14ac:dyDescent="0.2"/>
    <row r="308" s="250" customFormat="1" x14ac:dyDescent="0.2"/>
    <row r="309" s="250" customFormat="1" x14ac:dyDescent="0.2"/>
    <row r="310" s="250" customFormat="1" x14ac:dyDescent="0.2"/>
    <row r="311" s="250" customFormat="1" x14ac:dyDescent="0.2"/>
    <row r="312" s="250" customFormat="1" x14ac:dyDescent="0.2"/>
    <row r="313" s="250" customFormat="1" x14ac:dyDescent="0.2"/>
    <row r="314" s="250" customFormat="1" x14ac:dyDescent="0.2"/>
    <row r="315" s="250" customFormat="1" x14ac:dyDescent="0.2"/>
    <row r="316" s="250" customFormat="1" x14ac:dyDescent="0.2"/>
    <row r="317" s="250" customFormat="1" x14ac:dyDescent="0.2"/>
    <row r="318" s="250" customFormat="1" x14ac:dyDescent="0.2"/>
    <row r="319" s="250" customFormat="1" x14ac:dyDescent="0.2"/>
    <row r="320" s="250" customFormat="1" x14ac:dyDescent="0.2"/>
    <row r="321" s="250" customFormat="1" x14ac:dyDescent="0.2"/>
    <row r="322" s="250" customFormat="1" x14ac:dyDescent="0.2"/>
    <row r="323" s="250" customFormat="1" x14ac:dyDescent="0.2"/>
    <row r="324" s="250" customFormat="1" x14ac:dyDescent="0.2"/>
    <row r="325" s="250" customFormat="1" x14ac:dyDescent="0.2"/>
    <row r="326" s="250" customFormat="1" x14ac:dyDescent="0.2"/>
    <row r="327" s="250" customFormat="1" x14ac:dyDescent="0.2"/>
    <row r="328" s="250" customFormat="1" x14ac:dyDescent="0.2"/>
    <row r="329" s="250" customFormat="1" x14ac:dyDescent="0.2"/>
    <row r="330" s="250" customFormat="1" x14ac:dyDescent="0.2"/>
    <row r="331" s="250" customFormat="1" x14ac:dyDescent="0.2"/>
    <row r="332" s="250" customFormat="1" x14ac:dyDescent="0.2"/>
    <row r="333" s="250" customFormat="1" x14ac:dyDescent="0.2"/>
    <row r="334" s="250" customFormat="1" x14ac:dyDescent="0.2"/>
    <row r="335" s="250" customFormat="1" x14ac:dyDescent="0.2"/>
    <row r="336" s="250" customFormat="1" x14ac:dyDescent="0.2"/>
    <row r="337" s="250" customFormat="1" x14ac:dyDescent="0.2"/>
    <row r="338" s="250" customFormat="1" x14ac:dyDescent="0.2"/>
    <row r="339" s="250" customFormat="1" x14ac:dyDescent="0.2"/>
    <row r="340" s="250" customFormat="1" x14ac:dyDescent="0.2"/>
    <row r="341" s="250" customFormat="1" x14ac:dyDescent="0.2"/>
    <row r="342" s="250" customFormat="1" x14ac:dyDescent="0.2"/>
    <row r="343" s="250" customFormat="1" x14ac:dyDescent="0.2"/>
    <row r="344" s="250" customFormat="1" x14ac:dyDescent="0.2"/>
    <row r="345" s="250" customFormat="1" x14ac:dyDescent="0.2"/>
    <row r="346" s="250" customFormat="1" x14ac:dyDescent="0.2"/>
    <row r="347" s="250" customFormat="1" x14ac:dyDescent="0.2"/>
    <row r="348" s="250" customFormat="1" x14ac:dyDescent="0.2"/>
    <row r="349" s="250" customFormat="1" x14ac:dyDescent="0.2"/>
    <row r="350" s="250" customFormat="1" x14ac:dyDescent="0.2"/>
    <row r="351" s="250" customFormat="1" x14ac:dyDescent="0.2"/>
    <row r="352" s="250" customFormat="1" x14ac:dyDescent="0.2"/>
    <row r="353" s="250" customFormat="1" x14ac:dyDescent="0.2"/>
    <row r="354" s="250" customFormat="1" x14ac:dyDescent="0.2"/>
    <row r="355" s="250" customFormat="1" x14ac:dyDescent="0.2"/>
    <row r="356" s="250" customFormat="1" x14ac:dyDescent="0.2"/>
    <row r="357" s="250" customFormat="1" x14ac:dyDescent="0.2"/>
    <row r="358" s="250" customFormat="1" x14ac:dyDescent="0.2"/>
    <row r="359" s="250" customFormat="1" x14ac:dyDescent="0.2"/>
    <row r="360" s="250" customFormat="1" x14ac:dyDescent="0.2"/>
    <row r="361" s="250" customFormat="1" x14ac:dyDescent="0.2"/>
    <row r="362" s="250" customFormat="1" x14ac:dyDescent="0.2"/>
    <row r="363" s="250" customFormat="1" x14ac:dyDescent="0.2"/>
    <row r="364" s="250" customFormat="1" x14ac:dyDescent="0.2"/>
    <row r="365" s="250" customFormat="1" x14ac:dyDescent="0.2"/>
    <row r="366" s="250" customFormat="1" x14ac:dyDescent="0.2"/>
    <row r="367" s="250" customFormat="1" x14ac:dyDescent="0.2"/>
    <row r="368" s="250" customFormat="1" x14ac:dyDescent="0.2"/>
    <row r="369" s="250" customFormat="1" x14ac:dyDescent="0.2"/>
    <row r="370" s="250" customFormat="1" x14ac:dyDescent="0.2"/>
    <row r="371" s="250" customFormat="1" x14ac:dyDescent="0.2"/>
    <row r="372" s="250" customFormat="1" x14ac:dyDescent="0.2"/>
    <row r="373" s="250" customFormat="1" x14ac:dyDescent="0.2"/>
    <row r="374" s="250" customFormat="1" x14ac:dyDescent="0.2"/>
    <row r="375" s="250" customFormat="1" x14ac:dyDescent="0.2"/>
    <row r="376" s="250" customFormat="1" x14ac:dyDescent="0.2"/>
    <row r="377" s="250" customFormat="1" x14ac:dyDescent="0.2"/>
    <row r="378" s="250" customFormat="1" x14ac:dyDescent="0.2"/>
    <row r="379" s="250" customFormat="1" x14ac:dyDescent="0.2"/>
    <row r="380" s="250" customFormat="1" x14ac:dyDescent="0.2"/>
    <row r="381" s="250" customFormat="1" x14ac:dyDescent="0.2"/>
    <row r="382" s="250" customFormat="1" x14ac:dyDescent="0.2"/>
    <row r="383" s="250" customFormat="1" x14ac:dyDescent="0.2"/>
    <row r="384" s="250" customFormat="1" x14ac:dyDescent="0.2"/>
    <row r="385" s="250" customFormat="1" x14ac:dyDescent="0.2"/>
    <row r="386" s="250" customFormat="1" x14ac:dyDescent="0.2"/>
    <row r="387" s="250" customFormat="1" x14ac:dyDescent="0.2"/>
    <row r="388" s="250" customFormat="1" x14ac:dyDescent="0.2"/>
    <row r="389" s="250" customFormat="1" x14ac:dyDescent="0.2"/>
    <row r="390" s="250" customFormat="1" x14ac:dyDescent="0.2"/>
    <row r="391" s="250" customFormat="1" x14ac:dyDescent="0.2"/>
    <row r="392" s="250" customFormat="1" x14ac:dyDescent="0.2"/>
    <row r="393" s="250" customFormat="1" x14ac:dyDescent="0.2"/>
    <row r="394" s="250" customFormat="1" x14ac:dyDescent="0.2"/>
    <row r="395" s="250" customFormat="1" x14ac:dyDescent="0.2"/>
    <row r="396" s="250" customFormat="1" x14ac:dyDescent="0.2"/>
    <row r="397" s="250" customFormat="1" x14ac:dyDescent="0.2"/>
    <row r="398" s="250" customFormat="1" x14ac:dyDescent="0.2"/>
    <row r="399" s="250" customFormat="1" x14ac:dyDescent="0.2"/>
    <row r="400" s="250" customFormat="1" x14ac:dyDescent="0.2"/>
    <row r="401" s="250" customFormat="1" x14ac:dyDescent="0.2"/>
    <row r="402" s="250" customFormat="1" x14ac:dyDescent="0.2"/>
    <row r="403" s="250" customFormat="1" x14ac:dyDescent="0.2"/>
    <row r="404" s="250" customFormat="1" x14ac:dyDescent="0.2"/>
    <row r="405" s="250" customFormat="1" x14ac:dyDescent="0.2"/>
    <row r="406" s="250" customFormat="1" x14ac:dyDescent="0.2"/>
    <row r="407" s="250" customFormat="1" x14ac:dyDescent="0.2"/>
    <row r="408" s="250" customFormat="1" x14ac:dyDescent="0.2"/>
    <row r="409" s="250" customFormat="1" x14ac:dyDescent="0.2"/>
    <row r="410" s="250" customFormat="1" x14ac:dyDescent="0.2"/>
    <row r="411" s="250" customFormat="1" x14ac:dyDescent="0.2"/>
    <row r="412" s="250" customFormat="1" x14ac:dyDescent="0.2"/>
    <row r="413" s="250" customFormat="1" x14ac:dyDescent="0.2"/>
    <row r="414" s="250" customFormat="1" x14ac:dyDescent="0.2"/>
    <row r="415" s="250" customFormat="1" x14ac:dyDescent="0.2"/>
    <row r="416" s="250" customFormat="1" x14ac:dyDescent="0.2"/>
    <row r="417" s="250" customFormat="1" x14ac:dyDescent="0.2"/>
    <row r="418" s="250" customFormat="1" x14ac:dyDescent="0.2"/>
    <row r="419" s="250" customFormat="1" x14ac:dyDescent="0.2"/>
    <row r="420" s="250" customFormat="1" x14ac:dyDescent="0.2"/>
    <row r="421" s="250" customFormat="1" x14ac:dyDescent="0.2"/>
    <row r="422" s="250" customFormat="1" x14ac:dyDescent="0.2"/>
    <row r="423" s="250" customFormat="1" x14ac:dyDescent="0.2"/>
    <row r="424" s="250" customFormat="1" x14ac:dyDescent="0.2"/>
    <row r="425" s="250" customFormat="1" x14ac:dyDescent="0.2"/>
    <row r="426" s="250" customFormat="1" x14ac:dyDescent="0.2"/>
    <row r="427" s="250" customFormat="1" x14ac:dyDescent="0.2"/>
    <row r="428" s="250" customFormat="1" x14ac:dyDescent="0.2"/>
    <row r="429" s="250" customFormat="1" x14ac:dyDescent="0.2"/>
    <row r="430" s="250" customFormat="1" x14ac:dyDescent="0.2"/>
    <row r="431" s="250" customFormat="1" x14ac:dyDescent="0.2"/>
    <row r="432" s="250" customFormat="1" x14ac:dyDescent="0.2"/>
    <row r="433" s="250" customFormat="1" x14ac:dyDescent="0.2"/>
    <row r="434" s="250" customFormat="1" x14ac:dyDescent="0.2"/>
    <row r="435" s="250" customFormat="1" x14ac:dyDescent="0.2"/>
    <row r="436" s="250" customFormat="1" x14ac:dyDescent="0.2"/>
    <row r="437" s="250" customFormat="1" x14ac:dyDescent="0.2"/>
    <row r="438" s="250" customFormat="1" x14ac:dyDescent="0.2"/>
    <row r="439" s="250" customFormat="1" x14ac:dyDescent="0.2"/>
    <row r="440" s="250" customFormat="1" x14ac:dyDescent="0.2"/>
    <row r="441" s="250" customFormat="1" x14ac:dyDescent="0.2"/>
    <row r="442" s="250" customFormat="1" x14ac:dyDescent="0.2"/>
    <row r="443" s="250" customFormat="1" x14ac:dyDescent="0.2"/>
    <row r="444" s="250" customFormat="1" x14ac:dyDescent="0.2"/>
    <row r="445" s="250" customFormat="1" x14ac:dyDescent="0.2"/>
    <row r="446" s="250" customFormat="1" x14ac:dyDescent="0.2"/>
    <row r="447" s="250" customFormat="1" x14ac:dyDescent="0.2"/>
    <row r="448" s="250" customFormat="1" x14ac:dyDescent="0.2"/>
    <row r="449" s="250" customFormat="1" x14ac:dyDescent="0.2"/>
    <row r="450" s="250" customFormat="1" x14ac:dyDescent="0.2"/>
    <row r="451" s="250" customFormat="1" x14ac:dyDescent="0.2"/>
    <row r="452" s="250" customFormat="1" x14ac:dyDescent="0.2"/>
    <row r="453" s="250" customFormat="1" x14ac:dyDescent="0.2"/>
    <row r="454" s="250" customFormat="1" x14ac:dyDescent="0.2"/>
    <row r="455" s="250" customFormat="1" x14ac:dyDescent="0.2"/>
    <row r="456" s="250" customFormat="1" x14ac:dyDescent="0.2"/>
    <row r="457" s="250" customFormat="1" x14ac:dyDescent="0.2"/>
    <row r="458" s="250" customFormat="1" x14ac:dyDescent="0.2"/>
    <row r="459" s="250" customFormat="1" x14ac:dyDescent="0.2"/>
    <row r="460" s="250" customFormat="1" x14ac:dyDescent="0.2"/>
    <row r="461" s="250" customFormat="1" x14ac:dyDescent="0.2"/>
    <row r="462" s="250" customFormat="1" x14ac:dyDescent="0.2"/>
    <row r="463" s="250" customFormat="1" x14ac:dyDescent="0.2"/>
    <row r="464" s="250" customFormat="1" x14ac:dyDescent="0.2"/>
    <row r="465" s="250" customFormat="1" x14ac:dyDescent="0.2"/>
    <row r="466" s="250" customFormat="1" x14ac:dyDescent="0.2"/>
    <row r="467" s="250" customFormat="1" x14ac:dyDescent="0.2"/>
    <row r="468" s="250" customFormat="1" x14ac:dyDescent="0.2"/>
    <row r="469" s="250" customFormat="1" x14ac:dyDescent="0.2"/>
    <row r="470" s="250" customFormat="1" x14ac:dyDescent="0.2"/>
    <row r="471" s="250" customFormat="1" x14ac:dyDescent="0.2"/>
    <row r="472" s="250" customFormat="1" x14ac:dyDescent="0.2"/>
    <row r="473" s="250" customFormat="1" x14ac:dyDescent="0.2"/>
    <row r="474" s="250" customFormat="1" x14ac:dyDescent="0.2"/>
    <row r="475" s="250" customFormat="1" x14ac:dyDescent="0.2"/>
    <row r="476" s="250" customFormat="1" x14ac:dyDescent="0.2"/>
  </sheetData>
  <mergeCells count="3">
    <mergeCell ref="C3:W3"/>
    <mergeCell ref="C4:W4"/>
    <mergeCell ref="B45:R45"/>
  </mergeCells>
  <pageMargins left="0.7" right="0.7" top="0.75" bottom="0.75" header="0.3" footer="0.3"/>
  <pageSetup paperSize="9" scale="60"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47"/>
  <sheetViews>
    <sheetView zoomScale="80" zoomScaleNormal="80" workbookViewId="0">
      <pane ySplit="6" topLeftCell="A7" activePane="bottomLeft" state="frozen"/>
      <selection activeCell="AM46" sqref="AM46"/>
      <selection pane="bottomLeft"/>
    </sheetView>
  </sheetViews>
  <sheetFormatPr defaultRowHeight="12.75" x14ac:dyDescent="0.2"/>
  <cols>
    <col min="1" max="1" width="2.5703125" style="251" customWidth="1"/>
    <col min="2" max="2" width="6.85546875" style="251" customWidth="1"/>
    <col min="3" max="33" width="7.28515625" style="251" customWidth="1"/>
    <col min="34" max="34" width="6.5703125" style="251" customWidth="1"/>
    <col min="35" max="35" width="1.7109375" style="251" customWidth="1"/>
    <col min="36" max="36" width="7.85546875" style="251" customWidth="1"/>
    <col min="37" max="73" width="9.140625" style="250"/>
    <col min="74" max="16384" width="9.140625" style="251"/>
  </cols>
  <sheetData>
    <row r="1" spans="1:37" ht="15.75" x14ac:dyDescent="0.25">
      <c r="A1" s="300" t="s">
        <v>41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9">
        <v>0</v>
      </c>
      <c r="AJ1" s="249" t="str">
        <f>A1</f>
        <v>3.2.9</v>
      </c>
    </row>
    <row r="2" spans="1:37" ht="9.75" customHeight="1" x14ac:dyDescent="0.2">
      <c r="A2" s="252"/>
      <c r="B2" s="253"/>
      <c r="C2" s="248"/>
      <c r="D2" s="248"/>
      <c r="E2" s="248"/>
      <c r="F2" s="248"/>
      <c r="G2" s="248"/>
      <c r="H2" s="248"/>
      <c r="I2" s="248"/>
      <c r="J2" s="248"/>
      <c r="K2" s="248"/>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7" ht="18.75" customHeight="1" x14ac:dyDescent="0.2">
      <c r="A3" s="252"/>
      <c r="B3" s="254"/>
      <c r="C3" s="609" t="s">
        <v>42</v>
      </c>
      <c r="D3" s="610"/>
      <c r="E3" s="610"/>
      <c r="F3" s="610"/>
      <c r="G3" s="610"/>
      <c r="H3" s="610"/>
      <c r="I3" s="610"/>
      <c r="J3" s="610"/>
      <c r="K3" s="610"/>
      <c r="L3" s="610"/>
      <c r="M3" s="610"/>
      <c r="N3" s="610"/>
      <c r="O3" s="610"/>
      <c r="P3" s="610"/>
      <c r="Q3" s="610"/>
      <c r="R3" s="610"/>
      <c r="S3" s="610"/>
      <c r="T3" s="610"/>
      <c r="U3" s="610"/>
      <c r="V3" s="610"/>
      <c r="W3" s="610"/>
      <c r="X3" s="255"/>
      <c r="Y3" s="255"/>
      <c r="Z3" s="255"/>
      <c r="AA3" s="255"/>
      <c r="AB3" s="255"/>
      <c r="AC3" s="255"/>
      <c r="AD3" s="255"/>
      <c r="AE3" s="255"/>
      <c r="AF3" s="255"/>
      <c r="AG3" s="255"/>
      <c r="AH3" s="248"/>
      <c r="AI3" s="248"/>
      <c r="AJ3" s="248"/>
    </row>
    <row r="4" spans="1:37" ht="12" customHeight="1" x14ac:dyDescent="0.2">
      <c r="A4" s="252"/>
      <c r="B4" s="254"/>
      <c r="C4" s="611" t="s">
        <v>2</v>
      </c>
      <c r="D4" s="612"/>
      <c r="E4" s="612"/>
      <c r="F4" s="612"/>
      <c r="G4" s="612"/>
      <c r="H4" s="612"/>
      <c r="I4" s="612"/>
      <c r="J4" s="612"/>
      <c r="K4" s="612"/>
      <c r="L4" s="612"/>
      <c r="M4" s="612"/>
      <c r="N4" s="612"/>
      <c r="O4" s="612"/>
      <c r="P4" s="612"/>
      <c r="Q4" s="612"/>
      <c r="R4" s="612"/>
      <c r="S4" s="612"/>
      <c r="T4" s="612"/>
      <c r="U4" s="612"/>
      <c r="V4" s="612"/>
      <c r="W4" s="612"/>
      <c r="X4" s="256"/>
      <c r="Y4" s="256"/>
      <c r="Z4" s="256"/>
      <c r="AA4" s="256"/>
      <c r="AB4" s="256"/>
      <c r="AC4" s="256"/>
      <c r="AD4" s="256"/>
      <c r="AE4" s="256"/>
      <c r="AF4" s="256"/>
      <c r="AG4" s="256"/>
      <c r="AH4" s="257"/>
      <c r="AI4" s="258"/>
      <c r="AJ4" s="258"/>
    </row>
    <row r="5" spans="1:37" ht="6.75" customHeight="1" x14ac:dyDescent="0.2">
      <c r="A5" s="252"/>
      <c r="B5" s="254"/>
      <c r="C5" s="259"/>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row>
    <row r="6" spans="1:37" ht="15.95" customHeight="1" x14ac:dyDescent="0.2">
      <c r="A6" s="252"/>
      <c r="B6" s="254"/>
      <c r="C6" s="260">
        <v>1990</v>
      </c>
      <c r="D6" s="261">
        <v>1991</v>
      </c>
      <c r="E6" s="261">
        <v>1992</v>
      </c>
      <c r="F6" s="261">
        <v>1993</v>
      </c>
      <c r="G6" s="261">
        <v>1994</v>
      </c>
      <c r="H6" s="261">
        <v>1995</v>
      </c>
      <c r="I6" s="261">
        <v>1996</v>
      </c>
      <c r="J6" s="261">
        <v>1997</v>
      </c>
      <c r="K6" s="261">
        <v>1998</v>
      </c>
      <c r="L6" s="261">
        <v>1999</v>
      </c>
      <c r="M6" s="261">
        <v>2000</v>
      </c>
      <c r="N6" s="261">
        <v>2001</v>
      </c>
      <c r="O6" s="261">
        <v>2002</v>
      </c>
      <c r="P6" s="261">
        <v>2003</v>
      </c>
      <c r="Q6" s="261">
        <v>2004</v>
      </c>
      <c r="R6" s="261">
        <v>2005</v>
      </c>
      <c r="S6" s="262">
        <f t="shared" ref="S6:AG6" si="0">R6+1</f>
        <v>2006</v>
      </c>
      <c r="T6" s="262">
        <f t="shared" si="0"/>
        <v>2007</v>
      </c>
      <c r="U6" s="262">
        <f t="shared" si="0"/>
        <v>2008</v>
      </c>
      <c r="V6" s="262">
        <f t="shared" si="0"/>
        <v>2009</v>
      </c>
      <c r="W6" s="262">
        <f t="shared" si="0"/>
        <v>2010</v>
      </c>
      <c r="X6" s="262">
        <f t="shared" si="0"/>
        <v>2011</v>
      </c>
      <c r="Y6" s="262">
        <f t="shared" si="0"/>
        <v>2012</v>
      </c>
      <c r="Z6" s="262">
        <f t="shared" si="0"/>
        <v>2013</v>
      </c>
      <c r="AA6" s="262">
        <f t="shared" si="0"/>
        <v>2014</v>
      </c>
      <c r="AB6" s="262">
        <f t="shared" si="0"/>
        <v>2015</v>
      </c>
      <c r="AC6" s="262">
        <f t="shared" si="0"/>
        <v>2016</v>
      </c>
      <c r="AD6" s="262">
        <f t="shared" si="0"/>
        <v>2017</v>
      </c>
      <c r="AE6" s="262">
        <f t="shared" si="0"/>
        <v>2018</v>
      </c>
      <c r="AF6" s="262">
        <f t="shared" si="0"/>
        <v>2019</v>
      </c>
      <c r="AG6" s="262">
        <f t="shared" si="0"/>
        <v>2020</v>
      </c>
      <c r="AH6" s="254"/>
      <c r="AI6" s="263"/>
      <c r="AJ6" s="263"/>
    </row>
    <row r="7" spans="1:37" ht="14.1" customHeight="1" x14ac:dyDescent="0.2">
      <c r="A7" s="252"/>
      <c r="B7" s="264" t="s">
        <v>3</v>
      </c>
      <c r="C7" s="265">
        <v>815.61894443999995</v>
      </c>
      <c r="D7" s="265">
        <v>822.28232623999997</v>
      </c>
      <c r="E7" s="265">
        <v>847.35257464000006</v>
      </c>
      <c r="F7" s="265">
        <v>854.74625829000001</v>
      </c>
      <c r="G7" s="265">
        <v>862.98938407999992</v>
      </c>
      <c r="H7" s="265">
        <v>877.46099680000009</v>
      </c>
      <c r="I7" s="265">
        <v>906.8712536700001</v>
      </c>
      <c r="J7" s="265">
        <v>928.11342510999998</v>
      </c>
      <c r="K7" s="265">
        <v>966.8852307300001</v>
      </c>
      <c r="L7" s="265">
        <v>987.82154087000004</v>
      </c>
      <c r="M7" s="265">
        <v>997.04937377999988</v>
      </c>
      <c r="N7" s="265">
        <v>1015.4232920400001</v>
      </c>
      <c r="O7" s="265">
        <v>1029.58924368</v>
      </c>
      <c r="P7" s="265">
        <v>1044.63155489</v>
      </c>
      <c r="Q7" s="265">
        <v>1076.3566745799999</v>
      </c>
      <c r="R7" s="265">
        <v>1084.9742209999999</v>
      </c>
      <c r="S7" s="265">
        <v>1109.0856389900002</v>
      </c>
      <c r="T7" s="265">
        <v>1129.63620373</v>
      </c>
      <c r="U7" s="265">
        <v>1111.1293434000002</v>
      </c>
      <c r="V7" s="265">
        <v>1061.4037168399998</v>
      </c>
      <c r="W7" s="265">
        <v>1057.0623555</v>
      </c>
      <c r="X7" s="265">
        <v>1050.7441904899999</v>
      </c>
      <c r="Y7" s="265">
        <v>1009.08119282</v>
      </c>
      <c r="Z7" s="265">
        <v>996.36623802999986</v>
      </c>
      <c r="AA7" s="265">
        <v>1000.61249459</v>
      </c>
      <c r="AB7" s="265">
        <v>1021.4350011499999</v>
      </c>
      <c r="AC7" s="265">
        <v>1048.9134312000001</v>
      </c>
      <c r="AD7" s="265">
        <v>1074.2473577799999</v>
      </c>
      <c r="AE7" s="265">
        <v>1084.6535072199999</v>
      </c>
      <c r="AF7" s="265">
        <v>1092.3436344699999</v>
      </c>
      <c r="AG7" s="265">
        <v>888.84995246999995</v>
      </c>
      <c r="AH7" s="264" t="str">
        <f>B7</f>
        <v>EU-27</v>
      </c>
      <c r="AI7" s="266"/>
      <c r="AJ7" s="266"/>
      <c r="AK7" s="267"/>
    </row>
    <row r="8" spans="1:37" ht="14.1" customHeight="1" x14ac:dyDescent="0.2">
      <c r="A8" s="252"/>
      <c r="B8" s="268" t="s">
        <v>4</v>
      </c>
      <c r="C8" s="269">
        <v>958.53080726000007</v>
      </c>
      <c r="D8" s="269">
        <v>964.12500377000003</v>
      </c>
      <c r="E8" s="269">
        <v>992.46558949000018</v>
      </c>
      <c r="F8" s="269">
        <v>1002.0419371499999</v>
      </c>
      <c r="G8" s="269">
        <v>1011.80366856</v>
      </c>
      <c r="H8" s="269">
        <v>1027.4022458100001</v>
      </c>
      <c r="I8" s="269">
        <v>1063.4812978499999</v>
      </c>
      <c r="J8" s="269">
        <v>1088.3128047100001</v>
      </c>
      <c r="K8" s="269">
        <v>1130.0105971300002</v>
      </c>
      <c r="L8" s="269">
        <v>1152.1104944599999</v>
      </c>
      <c r="M8" s="269">
        <v>1162.0488496600001</v>
      </c>
      <c r="N8" s="269">
        <v>1179.98234093</v>
      </c>
      <c r="O8" s="269">
        <v>1195.26823661</v>
      </c>
      <c r="P8" s="269">
        <v>1210.1573143500002</v>
      </c>
      <c r="Q8" s="269">
        <v>1247.00359592</v>
      </c>
      <c r="R8" s="269">
        <v>1259.28930541</v>
      </c>
      <c r="S8" s="269">
        <v>1284.3612353100002</v>
      </c>
      <c r="T8" s="269">
        <v>1306.1391336700001</v>
      </c>
      <c r="U8" s="269">
        <v>1284.9824845999999</v>
      </c>
      <c r="V8" s="269">
        <v>1228.6643079200001</v>
      </c>
      <c r="W8" s="269">
        <v>1219.8852204799998</v>
      </c>
      <c r="X8" s="269">
        <v>1213.8818854799999</v>
      </c>
      <c r="Y8" s="269">
        <v>1169.12619771</v>
      </c>
      <c r="Z8" s="269">
        <v>1155.47013032</v>
      </c>
      <c r="AA8" s="269">
        <v>1162.0510309899998</v>
      </c>
      <c r="AB8" s="269">
        <v>1185.0364989799998</v>
      </c>
      <c r="AC8" s="269">
        <v>1215.76753504</v>
      </c>
      <c r="AD8" s="269">
        <v>1243.36175998</v>
      </c>
      <c r="AE8" s="269">
        <v>1252.1089317699998</v>
      </c>
      <c r="AF8" s="269">
        <v>1257.19950767</v>
      </c>
      <c r="AG8" s="269">
        <f>AG7+AG42</f>
        <v>1007.3924327299999</v>
      </c>
      <c r="AH8" s="268" t="str">
        <f>B8</f>
        <v>EU-28</v>
      </c>
      <c r="AI8" s="270"/>
      <c r="AJ8" s="270"/>
    </row>
    <row r="9" spans="1:37" ht="3.75" customHeight="1" x14ac:dyDescent="0.2">
      <c r="A9" s="252"/>
      <c r="B9" s="268"/>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8"/>
      <c r="AI9" s="266"/>
      <c r="AJ9" s="266"/>
    </row>
    <row r="10" spans="1:37" ht="14.1" customHeight="1" x14ac:dyDescent="0.2">
      <c r="A10" s="252"/>
      <c r="B10" s="271" t="s">
        <v>5</v>
      </c>
      <c r="C10" s="272">
        <v>37.048324359999995</v>
      </c>
      <c r="D10" s="272">
        <v>36.743426749999998</v>
      </c>
      <c r="E10" s="272">
        <v>37.342474750000001</v>
      </c>
      <c r="F10" s="272">
        <v>38.380936820000002</v>
      </c>
      <c r="G10" s="272">
        <v>39.286072849999996</v>
      </c>
      <c r="H10" s="272">
        <v>38.470835449999996</v>
      </c>
      <c r="I10" s="272">
        <v>42.26679996</v>
      </c>
      <c r="J10" s="272">
        <v>44.580098469999996</v>
      </c>
      <c r="K10" s="272">
        <v>46.551596439999997</v>
      </c>
      <c r="L10" s="272">
        <v>43.819004939999999</v>
      </c>
      <c r="M10" s="272">
        <v>45.564716939999997</v>
      </c>
      <c r="N10" s="272">
        <v>45.789765729999999</v>
      </c>
      <c r="O10" s="272">
        <v>51.966834839999997</v>
      </c>
      <c r="P10" s="272">
        <v>53.206087270000005</v>
      </c>
      <c r="Q10" s="272">
        <v>55.491438639999998</v>
      </c>
      <c r="R10" s="272">
        <v>55.286375679999999</v>
      </c>
      <c r="S10" s="272">
        <v>58.383558300000004</v>
      </c>
      <c r="T10" s="272">
        <v>62.704790009999996</v>
      </c>
      <c r="U10" s="272">
        <v>63.615700439999998</v>
      </c>
      <c r="V10" s="272">
        <v>54.053717679999998</v>
      </c>
      <c r="W10" s="272">
        <v>55.467357679999999</v>
      </c>
      <c r="X10" s="272">
        <v>52.566538650000005</v>
      </c>
      <c r="Y10" s="272">
        <v>49.082179799999999</v>
      </c>
      <c r="Z10" s="272">
        <v>48.721270600000004</v>
      </c>
      <c r="AA10" s="272">
        <v>46.578050640000001</v>
      </c>
      <c r="AB10" s="272">
        <v>49.863473409999997</v>
      </c>
      <c r="AC10" s="272">
        <v>52.348006460000008</v>
      </c>
      <c r="AD10" s="272">
        <v>54.99495194</v>
      </c>
      <c r="AE10" s="272">
        <v>61.352005489999996</v>
      </c>
      <c r="AF10" s="272">
        <v>57.610296840000004</v>
      </c>
      <c r="AG10" s="272">
        <v>45.483242279999999</v>
      </c>
      <c r="AH10" s="271" t="str">
        <f t="shared" ref="AH10:AH39" si="1">B10</f>
        <v>BE</v>
      </c>
      <c r="AI10" s="270"/>
      <c r="AJ10" s="270"/>
    </row>
    <row r="11" spans="1:37" ht="14.1" customHeight="1" x14ac:dyDescent="0.2">
      <c r="A11" s="252"/>
      <c r="B11" s="268" t="s">
        <v>6</v>
      </c>
      <c r="C11" s="269">
        <v>7.2409340799999988</v>
      </c>
      <c r="D11" s="269">
        <v>4.98286096</v>
      </c>
      <c r="E11" s="269">
        <v>5.473199479999999</v>
      </c>
      <c r="F11" s="269">
        <v>6.2382611600000013</v>
      </c>
      <c r="G11" s="269">
        <v>5.6634799899999999</v>
      </c>
      <c r="H11" s="269">
        <v>5.9634768300000003</v>
      </c>
      <c r="I11" s="269">
        <v>5.4739969099999994</v>
      </c>
      <c r="J11" s="269">
        <v>4.67759167</v>
      </c>
      <c r="K11" s="269">
        <v>5.9626968299999996</v>
      </c>
      <c r="L11" s="269">
        <v>5.7583012600000005</v>
      </c>
      <c r="M11" s="269">
        <v>5.8087279699999987</v>
      </c>
      <c r="N11" s="269">
        <v>6.0922540200000004</v>
      </c>
      <c r="O11" s="269">
        <v>6.4520662099999999</v>
      </c>
      <c r="P11" s="269">
        <v>7.252440009999999</v>
      </c>
      <c r="Q11" s="269">
        <v>7.71349208</v>
      </c>
      <c r="R11" s="269">
        <v>8.6250284200000014</v>
      </c>
      <c r="S11" s="269">
        <v>9.0380827500000009</v>
      </c>
      <c r="T11" s="269">
        <v>8.6694497200000011</v>
      </c>
      <c r="U11" s="269">
        <v>9.4591514799999992</v>
      </c>
      <c r="V11" s="269">
        <v>9.1978504399999998</v>
      </c>
      <c r="W11" s="269">
        <v>8.6937364200000005</v>
      </c>
      <c r="X11" s="269">
        <v>8.8033448400000012</v>
      </c>
      <c r="Y11" s="269">
        <v>9.0971620800000004</v>
      </c>
      <c r="Z11" s="269">
        <v>8.1460699699999992</v>
      </c>
      <c r="AA11" s="269">
        <v>9.1374886899999996</v>
      </c>
      <c r="AB11" s="269">
        <v>9.9826709900000008</v>
      </c>
      <c r="AC11" s="269">
        <v>10.17024833</v>
      </c>
      <c r="AD11" s="269">
        <v>10.385190959999999</v>
      </c>
      <c r="AE11" s="269">
        <v>10.661417549999999</v>
      </c>
      <c r="AF11" s="269">
        <v>10.7645936</v>
      </c>
      <c r="AG11" s="269">
        <v>9.9196025699999986</v>
      </c>
      <c r="AH11" s="268" t="str">
        <f t="shared" si="1"/>
        <v>BG</v>
      </c>
      <c r="AI11" s="270"/>
      <c r="AJ11" s="270"/>
    </row>
    <row r="12" spans="1:37" ht="14.1" customHeight="1" x14ac:dyDescent="0.2">
      <c r="A12" s="252"/>
      <c r="B12" s="264" t="s">
        <v>7</v>
      </c>
      <c r="C12" s="265">
        <v>11.74773298</v>
      </c>
      <c r="D12" s="265">
        <v>10.50684487</v>
      </c>
      <c r="E12" s="265">
        <v>10.974202440000001</v>
      </c>
      <c r="F12" s="265">
        <v>10.4376602</v>
      </c>
      <c r="G12" s="265">
        <v>11.42334464</v>
      </c>
      <c r="H12" s="265">
        <v>10.762912069999999</v>
      </c>
      <c r="I12" s="265">
        <v>10.804738290000001</v>
      </c>
      <c r="J12" s="265">
        <v>10.75028429</v>
      </c>
      <c r="K12" s="265">
        <v>11.98994643</v>
      </c>
      <c r="L12" s="265">
        <v>12.248245170000001</v>
      </c>
      <c r="M12" s="265">
        <v>12.429882150000001</v>
      </c>
      <c r="N12" s="265">
        <v>13.30458531</v>
      </c>
      <c r="O12" s="265">
        <v>13.78645236</v>
      </c>
      <c r="P12" s="265">
        <v>15.755684740000001</v>
      </c>
      <c r="Q12" s="265">
        <v>16.73484273</v>
      </c>
      <c r="R12" s="265">
        <v>18.101378500000003</v>
      </c>
      <c r="S12" s="265">
        <v>18.467349640000002</v>
      </c>
      <c r="T12" s="265">
        <v>19.440330150000001</v>
      </c>
      <c r="U12" s="265">
        <v>19.34431983</v>
      </c>
      <c r="V12" s="265">
        <v>18.653296539999999</v>
      </c>
      <c r="W12" s="265">
        <v>17.577455090000001</v>
      </c>
      <c r="X12" s="265">
        <v>17.396290129999997</v>
      </c>
      <c r="Y12" s="265">
        <v>17.061015210000001</v>
      </c>
      <c r="Z12" s="265">
        <v>16.901838629999997</v>
      </c>
      <c r="AA12" s="265">
        <v>17.436745519999999</v>
      </c>
      <c r="AB12" s="265">
        <v>18.201416399999999</v>
      </c>
      <c r="AC12" s="265">
        <v>18.939524200000001</v>
      </c>
      <c r="AD12" s="265">
        <v>19.555143500000003</v>
      </c>
      <c r="AE12" s="265">
        <v>19.909900290000003</v>
      </c>
      <c r="AF12" s="265">
        <v>20.111466779999997</v>
      </c>
      <c r="AG12" s="265">
        <v>17.910251670000001</v>
      </c>
      <c r="AH12" s="264" t="str">
        <f t="shared" si="1"/>
        <v>CZ</v>
      </c>
      <c r="AI12" s="270"/>
      <c r="AJ12" s="270"/>
    </row>
    <row r="13" spans="1:37" ht="14.1" customHeight="1" x14ac:dyDescent="0.2">
      <c r="A13" s="252"/>
      <c r="B13" s="268" t="s">
        <v>8</v>
      </c>
      <c r="C13" s="269">
        <v>15.375368179999997</v>
      </c>
      <c r="D13" s="269">
        <v>15.41241394</v>
      </c>
      <c r="E13" s="269">
        <v>15.790180660000003</v>
      </c>
      <c r="F13" s="269">
        <v>17.227783540000001</v>
      </c>
      <c r="G13" s="269">
        <v>18.343518109999998</v>
      </c>
      <c r="H13" s="269">
        <v>18.75211754</v>
      </c>
      <c r="I13" s="269">
        <v>18.86401248</v>
      </c>
      <c r="J13" s="269">
        <v>18.707234629999999</v>
      </c>
      <c r="K13" s="269">
        <v>18.881616589999997</v>
      </c>
      <c r="L13" s="269">
        <v>18.75815356</v>
      </c>
      <c r="M13" s="269">
        <v>18.657960549999999</v>
      </c>
      <c r="N13" s="269">
        <v>18.033249659999999</v>
      </c>
      <c r="O13" s="269">
        <v>17.265089449999998</v>
      </c>
      <c r="P13" s="269">
        <v>17.977803820000002</v>
      </c>
      <c r="Q13" s="269">
        <v>17.963637879999997</v>
      </c>
      <c r="R13" s="269">
        <v>18.356513119999999</v>
      </c>
      <c r="S13" s="269">
        <v>19.483584069999999</v>
      </c>
      <c r="T13" s="269">
        <v>20.254041449999999</v>
      </c>
      <c r="U13" s="269">
        <v>19.608077460000001</v>
      </c>
      <c r="V13" s="269">
        <v>17.19657827</v>
      </c>
      <c r="W13" s="269">
        <v>17.75184046</v>
      </c>
      <c r="X13" s="269">
        <v>17.541993259999998</v>
      </c>
      <c r="Y13" s="269">
        <v>16.401430000000001</v>
      </c>
      <c r="Z13" s="269">
        <v>16.539258539999999</v>
      </c>
      <c r="AA13" s="269">
        <v>17.210427299999999</v>
      </c>
      <c r="AB13" s="269">
        <v>17.498571290000001</v>
      </c>
      <c r="AC13" s="269">
        <v>17.638284719999998</v>
      </c>
      <c r="AD13" s="269">
        <v>17.437638879999998</v>
      </c>
      <c r="AE13" s="269">
        <v>18.039769679999999</v>
      </c>
      <c r="AF13" s="269">
        <v>18.288609490000002</v>
      </c>
      <c r="AG13" s="269">
        <v>14.497458160000001</v>
      </c>
      <c r="AH13" s="268" t="str">
        <f t="shared" si="1"/>
        <v>DK</v>
      </c>
      <c r="AI13" s="270"/>
      <c r="AJ13" s="270"/>
    </row>
    <row r="14" spans="1:37" ht="14.1" customHeight="1" x14ac:dyDescent="0.2">
      <c r="A14" s="252"/>
      <c r="B14" s="264" t="s">
        <v>9</v>
      </c>
      <c r="C14" s="265">
        <v>180.53663943999999</v>
      </c>
      <c r="D14" s="265">
        <v>182.44762392000001</v>
      </c>
      <c r="E14" s="265">
        <v>188.31614173000003</v>
      </c>
      <c r="F14" s="265">
        <v>195.20934747999999</v>
      </c>
      <c r="G14" s="265">
        <v>191.45304714000002</v>
      </c>
      <c r="H14" s="265">
        <v>195.75745562</v>
      </c>
      <c r="I14" s="265">
        <v>196.41609064000005</v>
      </c>
      <c r="J14" s="265">
        <v>197.90126637</v>
      </c>
      <c r="K14" s="265">
        <v>201.30334128999999</v>
      </c>
      <c r="L14" s="265">
        <v>208.01368696</v>
      </c>
      <c r="M14" s="265">
        <v>205.73254277000001</v>
      </c>
      <c r="N14" s="265">
        <v>201.61573063999995</v>
      </c>
      <c r="O14" s="265">
        <v>200.08211015000001</v>
      </c>
      <c r="P14" s="265">
        <v>194.88389416000001</v>
      </c>
      <c r="Q14" s="265">
        <v>195.48606878999999</v>
      </c>
      <c r="R14" s="265">
        <v>190.21383581000001</v>
      </c>
      <c r="S14" s="265">
        <v>187.99732406999996</v>
      </c>
      <c r="T14" s="265">
        <v>187.02024732000001</v>
      </c>
      <c r="U14" s="265">
        <v>186.62221727000002</v>
      </c>
      <c r="V14" s="265">
        <v>184.69297632999999</v>
      </c>
      <c r="W14" s="265">
        <v>185.46063185999998</v>
      </c>
      <c r="X14" s="265">
        <v>186.24696076000001</v>
      </c>
      <c r="Y14" s="265">
        <v>186.01242089000002</v>
      </c>
      <c r="Z14" s="265">
        <v>189.9923087</v>
      </c>
      <c r="AA14" s="265">
        <v>189.81634076000003</v>
      </c>
      <c r="AB14" s="265">
        <v>192.94642634000002</v>
      </c>
      <c r="AC14" s="265">
        <v>199.11364829999999</v>
      </c>
      <c r="AD14" s="265">
        <v>202.99145967999999</v>
      </c>
      <c r="AE14" s="265">
        <v>196.28218383000004</v>
      </c>
      <c r="AF14" s="265">
        <v>196.48883625999997</v>
      </c>
      <c r="AG14" s="265">
        <v>162.48472815999997</v>
      </c>
      <c r="AH14" s="264" t="str">
        <f t="shared" si="1"/>
        <v>DE</v>
      </c>
      <c r="AI14" s="270"/>
      <c r="AJ14" s="270"/>
    </row>
    <row r="15" spans="1:37" ht="14.1" customHeight="1" x14ac:dyDescent="0.2">
      <c r="A15" s="252"/>
      <c r="B15" s="268" t="s">
        <v>10</v>
      </c>
      <c r="C15" s="269">
        <v>3.0997698300000001</v>
      </c>
      <c r="D15" s="269">
        <v>2.9757329900000005</v>
      </c>
      <c r="E15" s="269">
        <v>1.5595520999999999</v>
      </c>
      <c r="F15" s="269">
        <v>1.8012694199999999</v>
      </c>
      <c r="G15" s="269">
        <v>2.01242141</v>
      </c>
      <c r="H15" s="269">
        <v>1.8757403399999999</v>
      </c>
      <c r="I15" s="269">
        <v>1.96419129</v>
      </c>
      <c r="J15" s="269">
        <v>2.10502799</v>
      </c>
      <c r="K15" s="269">
        <v>2.1674412599999999</v>
      </c>
      <c r="L15" s="269">
        <v>2.0758642300000001</v>
      </c>
      <c r="M15" s="269">
        <v>2.0339074699999999</v>
      </c>
      <c r="N15" s="269">
        <v>2.3222320799999996</v>
      </c>
      <c r="O15" s="269">
        <v>2.51001735</v>
      </c>
      <c r="P15" s="269">
        <v>2.4229760700000003</v>
      </c>
      <c r="Q15" s="269">
        <v>2.6122723200000002</v>
      </c>
      <c r="R15" s="269">
        <v>2.6371417399999997</v>
      </c>
      <c r="S15" s="269">
        <v>3.09535217</v>
      </c>
      <c r="T15" s="269">
        <v>3.3642210500000003</v>
      </c>
      <c r="U15" s="269">
        <v>3.33100891</v>
      </c>
      <c r="V15" s="269">
        <v>2.9354120100000003</v>
      </c>
      <c r="W15" s="269">
        <v>3.0439098600000003</v>
      </c>
      <c r="X15" s="269">
        <v>2.9669703899999997</v>
      </c>
      <c r="Y15" s="269">
        <v>3.7021324799999999</v>
      </c>
      <c r="Z15" s="269">
        <v>3.6857768900000001</v>
      </c>
      <c r="AA15" s="269">
        <v>3.3883226600000005</v>
      </c>
      <c r="AB15" s="269">
        <v>3.3423963400000001</v>
      </c>
      <c r="AC15" s="269">
        <v>3.3233896399999998</v>
      </c>
      <c r="AD15" s="269">
        <v>3.60451685</v>
      </c>
      <c r="AE15" s="269">
        <v>3.5913853800000002</v>
      </c>
      <c r="AF15" s="269">
        <v>3.1439519400000004</v>
      </c>
      <c r="AG15" s="269">
        <v>3.17822556</v>
      </c>
      <c r="AH15" s="268" t="str">
        <f t="shared" si="1"/>
        <v>EE</v>
      </c>
      <c r="AI15" s="270"/>
      <c r="AJ15" s="270"/>
    </row>
    <row r="16" spans="1:37" ht="14.1" customHeight="1" x14ac:dyDescent="0.2">
      <c r="A16" s="252"/>
      <c r="B16" s="264" t="s">
        <v>11</v>
      </c>
      <c r="C16" s="265">
        <v>6.1590994200000004</v>
      </c>
      <c r="D16" s="265">
        <v>6.3540768999999999</v>
      </c>
      <c r="E16" s="265">
        <v>6.58010816</v>
      </c>
      <c r="F16" s="265">
        <v>7.0956216399999992</v>
      </c>
      <c r="G16" s="265">
        <v>7.1171422299999998</v>
      </c>
      <c r="H16" s="265">
        <v>7.5821172099999998</v>
      </c>
      <c r="I16" s="265">
        <v>8.58572062</v>
      </c>
      <c r="J16" s="265">
        <v>9.1060209600000004</v>
      </c>
      <c r="K16" s="265">
        <v>10.439042149999999</v>
      </c>
      <c r="L16" s="265">
        <v>11.63896319</v>
      </c>
      <c r="M16" s="265">
        <v>12.85463204</v>
      </c>
      <c r="N16" s="265">
        <v>13.78216286</v>
      </c>
      <c r="O16" s="265">
        <v>14.066287130000001</v>
      </c>
      <c r="P16" s="265">
        <v>14.3059963</v>
      </c>
      <c r="Q16" s="265">
        <v>14.840873720000001</v>
      </c>
      <c r="R16" s="265">
        <v>15.739603490000002</v>
      </c>
      <c r="S16" s="265">
        <v>16.877312910000001</v>
      </c>
      <c r="T16" s="265">
        <v>17.600108690000003</v>
      </c>
      <c r="U16" s="265">
        <v>16.564292829999999</v>
      </c>
      <c r="V16" s="265">
        <v>14.84663445</v>
      </c>
      <c r="W16" s="265">
        <v>14.144926330000001</v>
      </c>
      <c r="X16" s="265">
        <v>13.50411815</v>
      </c>
      <c r="Y16" s="265">
        <v>12.852438720000002</v>
      </c>
      <c r="Z16" s="265">
        <v>13.386428389999999</v>
      </c>
      <c r="AA16" s="265">
        <v>13.859008839999998</v>
      </c>
      <c r="AB16" s="265">
        <v>14.69819481</v>
      </c>
      <c r="AC16" s="265">
        <v>15.238074030000002</v>
      </c>
      <c r="AD16" s="265">
        <v>15.404977109999999</v>
      </c>
      <c r="AE16" s="265">
        <v>15.873117489999998</v>
      </c>
      <c r="AF16" s="265">
        <v>15.82155794</v>
      </c>
      <c r="AG16" s="265">
        <v>11.8237065</v>
      </c>
      <c r="AH16" s="264" t="str">
        <f t="shared" si="1"/>
        <v>IE</v>
      </c>
      <c r="AI16" s="270"/>
      <c r="AJ16" s="270"/>
    </row>
    <row r="17" spans="1:36" ht="14.1" customHeight="1" x14ac:dyDescent="0.2">
      <c r="A17" s="252"/>
      <c r="B17" s="268" t="s">
        <v>12</v>
      </c>
      <c r="C17" s="269">
        <v>24.717128719999998</v>
      </c>
      <c r="D17" s="269">
        <v>24.501529050000002</v>
      </c>
      <c r="E17" s="269">
        <v>26.056571890000001</v>
      </c>
      <c r="F17" s="269">
        <v>27.793287830000001</v>
      </c>
      <c r="G17" s="269">
        <v>29.146432749999999</v>
      </c>
      <c r="H17" s="269">
        <v>30.089391240000001</v>
      </c>
      <c r="I17" s="269">
        <v>29.06537423</v>
      </c>
      <c r="J17" s="269">
        <v>29.712602099999998</v>
      </c>
      <c r="K17" s="269">
        <v>32.766065900000001</v>
      </c>
      <c r="L17" s="269">
        <v>32.140353060000002</v>
      </c>
      <c r="M17" s="269">
        <v>32.382718629999992</v>
      </c>
      <c r="N17" s="269">
        <v>32.741571610000001</v>
      </c>
      <c r="O17" s="269">
        <v>31.895333899999997</v>
      </c>
      <c r="P17" s="269">
        <v>33.932653940000002</v>
      </c>
      <c r="Q17" s="269">
        <v>34.499013489999996</v>
      </c>
      <c r="R17" s="269">
        <v>33.148103739999996</v>
      </c>
      <c r="S17" s="269">
        <v>34.732162459999998</v>
      </c>
      <c r="T17" s="269">
        <v>35.74330235</v>
      </c>
      <c r="U17" s="269">
        <v>34.800964120000003</v>
      </c>
      <c r="V17" s="269">
        <v>35.944458050000001</v>
      </c>
      <c r="W17" s="269">
        <v>33.418538369999993</v>
      </c>
      <c r="X17" s="269">
        <v>31.423739900000001</v>
      </c>
      <c r="Y17" s="269">
        <v>26.193015089999999</v>
      </c>
      <c r="Z17" s="269">
        <v>25.629420630000002</v>
      </c>
      <c r="AA17" s="269">
        <v>25.14874988</v>
      </c>
      <c r="AB17" s="269">
        <v>25.458915019999996</v>
      </c>
      <c r="AC17" s="269">
        <v>25.797272019999998</v>
      </c>
      <c r="AD17" s="269">
        <v>27.30466127</v>
      </c>
      <c r="AE17" s="269">
        <v>28.12522126</v>
      </c>
      <c r="AF17" s="269">
        <v>29.78119302</v>
      </c>
      <c r="AG17" s="269">
        <v>21.84289248</v>
      </c>
      <c r="AH17" s="268" t="str">
        <f t="shared" si="1"/>
        <v>EL</v>
      </c>
      <c r="AI17" s="270"/>
      <c r="AJ17" s="270"/>
    </row>
    <row r="18" spans="1:36" ht="14.1" customHeight="1" x14ac:dyDescent="0.2">
      <c r="A18" s="252"/>
      <c r="B18" s="264" t="s">
        <v>13</v>
      </c>
      <c r="C18" s="265">
        <v>74.138906599999999</v>
      </c>
      <c r="D18" s="265">
        <v>78.696401449999996</v>
      </c>
      <c r="E18" s="265">
        <v>83.362447000000017</v>
      </c>
      <c r="F18" s="265">
        <v>81.292789749999997</v>
      </c>
      <c r="G18" s="265">
        <v>84.122090560000018</v>
      </c>
      <c r="H18" s="265">
        <v>85.78681014</v>
      </c>
      <c r="I18" s="265">
        <v>95.605302520000009</v>
      </c>
      <c r="J18" s="265">
        <v>99.18169764999999</v>
      </c>
      <c r="K18" s="265">
        <v>107.31810708999998</v>
      </c>
      <c r="L18" s="265">
        <v>111.33044009</v>
      </c>
      <c r="M18" s="265">
        <v>114.04671567999999</v>
      </c>
      <c r="N18" s="265">
        <v>120.50371992000001</v>
      </c>
      <c r="O18" s="265">
        <v>122.45087929</v>
      </c>
      <c r="P18" s="265">
        <v>127.85139116000001</v>
      </c>
      <c r="Q18" s="265">
        <v>133.28274453999998</v>
      </c>
      <c r="R18" s="265">
        <v>138.8155031</v>
      </c>
      <c r="S18" s="265">
        <v>143.68469398000002</v>
      </c>
      <c r="T18" s="265">
        <v>147.45464285</v>
      </c>
      <c r="U18" s="265">
        <v>142.65362384000002</v>
      </c>
      <c r="V18" s="265">
        <v>134.29431083</v>
      </c>
      <c r="W18" s="265">
        <v>130.60421525000001</v>
      </c>
      <c r="X18" s="265">
        <v>127.17605409000001</v>
      </c>
      <c r="Y18" s="265">
        <v>119.01564973999999</v>
      </c>
      <c r="Z18" s="265">
        <v>116.18921572000001</v>
      </c>
      <c r="AA18" s="265">
        <v>118.90105407</v>
      </c>
      <c r="AB18" s="265">
        <v>121.34280751</v>
      </c>
      <c r="AC18" s="265">
        <v>126.01935822</v>
      </c>
      <c r="AD18" s="265">
        <v>127.15378496999999</v>
      </c>
      <c r="AE18" s="265">
        <v>130.22988389999998</v>
      </c>
      <c r="AF18" s="265">
        <v>132.44262494</v>
      </c>
      <c r="AG18" s="265">
        <v>100.0227117</v>
      </c>
      <c r="AH18" s="264" t="str">
        <f t="shared" si="1"/>
        <v>ES</v>
      </c>
      <c r="AI18" s="270"/>
      <c r="AJ18" s="270"/>
    </row>
    <row r="19" spans="1:36" ht="14.1" customHeight="1" x14ac:dyDescent="0.2">
      <c r="A19" s="252"/>
      <c r="B19" s="268" t="s">
        <v>14</v>
      </c>
      <c r="C19" s="269">
        <v>137.10651715</v>
      </c>
      <c r="D19" s="269">
        <v>140.23721086999998</v>
      </c>
      <c r="E19" s="269">
        <v>144.25288466999999</v>
      </c>
      <c r="F19" s="269">
        <v>144.97147928000001</v>
      </c>
      <c r="G19" s="269">
        <v>146.14331715</v>
      </c>
      <c r="H19" s="269">
        <v>147.60898033999999</v>
      </c>
      <c r="I19" s="269">
        <v>148.76111828000003</v>
      </c>
      <c r="J19" s="269">
        <v>152.04346451000001</v>
      </c>
      <c r="K19" s="269">
        <v>157.00773305999999</v>
      </c>
      <c r="L19" s="269">
        <v>161.76933743000001</v>
      </c>
      <c r="M19" s="269">
        <v>162.65787430999998</v>
      </c>
      <c r="N19" s="269">
        <v>164.37610522</v>
      </c>
      <c r="O19" s="269">
        <v>165.86770872</v>
      </c>
      <c r="P19" s="269">
        <v>164.87606696999998</v>
      </c>
      <c r="Q19" s="269">
        <v>167.63343533</v>
      </c>
      <c r="R19" s="269">
        <v>164.71990592000003</v>
      </c>
      <c r="S19" s="269">
        <v>165.48398189000002</v>
      </c>
      <c r="T19" s="269">
        <v>165.19025157999999</v>
      </c>
      <c r="U19" s="269">
        <v>158.51626807</v>
      </c>
      <c r="V19" s="269">
        <v>155.58327118999998</v>
      </c>
      <c r="W19" s="269">
        <v>156.28157820000001</v>
      </c>
      <c r="X19" s="269">
        <v>158.60971860999999</v>
      </c>
      <c r="Y19" s="269">
        <v>156.02207462999999</v>
      </c>
      <c r="Z19" s="269">
        <v>154.49293603999999</v>
      </c>
      <c r="AA19" s="269">
        <v>153.53300985999999</v>
      </c>
      <c r="AB19" s="269">
        <v>155.26579251999999</v>
      </c>
      <c r="AC19" s="269">
        <v>154.86599058999997</v>
      </c>
      <c r="AD19" s="269">
        <v>155.79360079000003</v>
      </c>
      <c r="AE19" s="269">
        <v>154.51688544000001</v>
      </c>
      <c r="AF19" s="269">
        <v>154.76028643000001</v>
      </c>
      <c r="AG19" s="269">
        <v>119.35214559999999</v>
      </c>
      <c r="AH19" s="268" t="str">
        <f t="shared" si="1"/>
        <v>FR</v>
      </c>
      <c r="AI19" s="270"/>
      <c r="AJ19" s="270"/>
    </row>
    <row r="20" spans="1:36" ht="14.1" customHeight="1" x14ac:dyDescent="0.2">
      <c r="A20" s="252"/>
      <c r="B20" s="264" t="s">
        <v>15</v>
      </c>
      <c r="C20" s="265">
        <v>4.4309045399999993</v>
      </c>
      <c r="D20" s="265">
        <v>2.9612810000000001</v>
      </c>
      <c r="E20" s="265">
        <v>2.8490822399999995</v>
      </c>
      <c r="F20" s="265">
        <v>3.1074631899999998</v>
      </c>
      <c r="G20" s="265">
        <v>3.5067406599999997</v>
      </c>
      <c r="H20" s="265">
        <v>3.6411564800000003</v>
      </c>
      <c r="I20" s="265">
        <v>3.9595045200000003</v>
      </c>
      <c r="J20" s="265">
        <v>4.2762533999999999</v>
      </c>
      <c r="K20" s="265">
        <v>4.4352241899999996</v>
      </c>
      <c r="L20" s="265">
        <v>4.6407131600000007</v>
      </c>
      <c r="M20" s="265">
        <v>4.6131645200000007</v>
      </c>
      <c r="N20" s="265">
        <v>4.7115376900000001</v>
      </c>
      <c r="O20" s="265">
        <v>4.9919129299999998</v>
      </c>
      <c r="P20" s="265">
        <v>5.3784508799999999</v>
      </c>
      <c r="Q20" s="265">
        <v>5.5466370499999993</v>
      </c>
      <c r="R20" s="265">
        <v>5.8052443299999998</v>
      </c>
      <c r="S20" s="265">
        <v>6.1465892600000007</v>
      </c>
      <c r="T20" s="265">
        <v>6.5952161999999994</v>
      </c>
      <c r="U20" s="265">
        <v>6.46407022</v>
      </c>
      <c r="V20" s="265">
        <v>6.3832166100000007</v>
      </c>
      <c r="W20" s="265">
        <v>6.1808659300000013</v>
      </c>
      <c r="X20" s="265">
        <v>6.1140684399999996</v>
      </c>
      <c r="Y20" s="265">
        <v>5.8936847999999999</v>
      </c>
      <c r="Z20" s="265">
        <v>6.0155592499999999</v>
      </c>
      <c r="AA20" s="265">
        <v>5.9644902599999998</v>
      </c>
      <c r="AB20" s="265">
        <v>6.2528255599999998</v>
      </c>
      <c r="AC20" s="265">
        <v>6.4953435399999995</v>
      </c>
      <c r="AD20" s="265">
        <v>7.0394587700000004</v>
      </c>
      <c r="AE20" s="265">
        <v>6.9656965099999999</v>
      </c>
      <c r="AF20" s="265">
        <v>7.2006410300000008</v>
      </c>
      <c r="AG20" s="265">
        <v>5.9596412900000004</v>
      </c>
      <c r="AH20" s="264" t="str">
        <f t="shared" si="1"/>
        <v>HR</v>
      </c>
      <c r="AI20" s="270"/>
      <c r="AJ20" s="270"/>
    </row>
    <row r="21" spans="1:36" ht="14.1" customHeight="1" x14ac:dyDescent="0.2">
      <c r="A21" s="252"/>
      <c r="B21" s="268" t="s">
        <v>16</v>
      </c>
      <c r="C21" s="269">
        <v>109.0576064</v>
      </c>
      <c r="D21" s="269">
        <v>111.6005325</v>
      </c>
      <c r="E21" s="269">
        <v>116.39882718999998</v>
      </c>
      <c r="F21" s="269">
        <v>118.398814</v>
      </c>
      <c r="G21" s="269">
        <v>118.22674425000001</v>
      </c>
      <c r="H21" s="269">
        <v>121.41704282000001</v>
      </c>
      <c r="I21" s="269">
        <v>121.95221338999998</v>
      </c>
      <c r="J21" s="269">
        <v>124.08276361000001</v>
      </c>
      <c r="K21" s="269">
        <v>128.91598612000001</v>
      </c>
      <c r="L21" s="269">
        <v>130.84960296</v>
      </c>
      <c r="M21" s="269">
        <v>133.54346938</v>
      </c>
      <c r="N21" s="269">
        <v>135.83831230000001</v>
      </c>
      <c r="O21" s="269">
        <v>137.96217358999999</v>
      </c>
      <c r="P21" s="269">
        <v>140.02719181000001</v>
      </c>
      <c r="Q21" s="269">
        <v>142.41916534000001</v>
      </c>
      <c r="R21" s="269">
        <v>141.91713917000001</v>
      </c>
      <c r="S21" s="269">
        <v>144.44893354999999</v>
      </c>
      <c r="T21" s="269">
        <v>145.47009095999999</v>
      </c>
      <c r="U21" s="269">
        <v>138.9041464</v>
      </c>
      <c r="V21" s="269">
        <v>131.11980198000001</v>
      </c>
      <c r="W21" s="269">
        <v>129.88583719000002</v>
      </c>
      <c r="X21" s="269">
        <v>129.48468108</v>
      </c>
      <c r="Y21" s="269">
        <v>121.12104624000001</v>
      </c>
      <c r="Z21" s="269">
        <v>116.60785567000001</v>
      </c>
      <c r="AA21" s="269">
        <v>121.06284513999999</v>
      </c>
      <c r="AB21" s="269">
        <v>120.11503739</v>
      </c>
      <c r="AC21" s="269">
        <v>120.58791642999999</v>
      </c>
      <c r="AD21" s="269">
        <v>117.99024274999999</v>
      </c>
      <c r="AE21" s="269">
        <v>122.19412324</v>
      </c>
      <c r="AF21" s="269">
        <v>123.12081065</v>
      </c>
      <c r="AG21" s="269">
        <v>93.812757009999999</v>
      </c>
      <c r="AH21" s="268" t="str">
        <f t="shared" si="1"/>
        <v>IT</v>
      </c>
      <c r="AI21" s="270"/>
      <c r="AJ21" s="270"/>
    </row>
    <row r="22" spans="1:36" ht="14.1" customHeight="1" x14ac:dyDescent="0.2">
      <c r="A22" s="252"/>
      <c r="B22" s="264" t="s">
        <v>17</v>
      </c>
      <c r="C22" s="265">
        <v>2.1187079</v>
      </c>
      <c r="D22" s="265">
        <v>2.2480437900000001</v>
      </c>
      <c r="E22" s="265">
        <v>2.3795492500000002</v>
      </c>
      <c r="F22" s="265">
        <v>2.2409629</v>
      </c>
      <c r="G22" s="265">
        <v>2.3519298799999997</v>
      </c>
      <c r="H22" s="265">
        <v>2.5330260600000001</v>
      </c>
      <c r="I22" s="265">
        <v>2.6159637999999994</v>
      </c>
      <c r="J22" s="265">
        <v>2.6957376999999996</v>
      </c>
      <c r="K22" s="265">
        <v>2.8140446300000002</v>
      </c>
      <c r="L22" s="265">
        <v>3.0537695600000001</v>
      </c>
      <c r="M22" s="265">
        <v>3.2303643700000002</v>
      </c>
      <c r="N22" s="265">
        <v>3.4300236499999999</v>
      </c>
      <c r="O22" s="265">
        <v>3.2065409699999994</v>
      </c>
      <c r="P22" s="265">
        <v>3.33835639</v>
      </c>
      <c r="Q22" s="265">
        <v>3.1365151200000003</v>
      </c>
      <c r="R22" s="265">
        <v>3.84030725</v>
      </c>
      <c r="S22" s="265">
        <v>3.8506617099999998</v>
      </c>
      <c r="T22" s="265">
        <v>3.9122188500000004</v>
      </c>
      <c r="U22" s="265">
        <v>3.9633031800000005</v>
      </c>
      <c r="V22" s="265">
        <v>3.8136205400000001</v>
      </c>
      <c r="W22" s="265">
        <v>3.7774890299999999</v>
      </c>
      <c r="X22" s="265">
        <v>3.7768322599999999</v>
      </c>
      <c r="Y22" s="265">
        <v>3.5682074500000001</v>
      </c>
      <c r="Z22" s="265">
        <v>3.4394052899999998</v>
      </c>
      <c r="AA22" s="265">
        <v>3.3517956899999999</v>
      </c>
      <c r="AB22" s="265">
        <v>3.4306637700000002</v>
      </c>
      <c r="AC22" s="265">
        <v>3.8230259299999996</v>
      </c>
      <c r="AD22" s="265">
        <v>3.9146342200000004</v>
      </c>
      <c r="AE22" s="265">
        <v>3.9761239599999998</v>
      </c>
      <c r="AF22" s="265">
        <v>4.0369184699999998</v>
      </c>
      <c r="AG22" s="265">
        <v>3.1017051599999999</v>
      </c>
      <c r="AH22" s="264" t="str">
        <f t="shared" si="1"/>
        <v>CY</v>
      </c>
      <c r="AI22" s="270"/>
      <c r="AJ22" s="270"/>
    </row>
    <row r="23" spans="1:36" ht="14.1" customHeight="1" x14ac:dyDescent="0.2">
      <c r="A23" s="252"/>
      <c r="B23" s="268" t="s">
        <v>18</v>
      </c>
      <c r="C23" s="269">
        <v>4.6765864400000003</v>
      </c>
      <c r="D23" s="269">
        <v>3.5063066900000002</v>
      </c>
      <c r="E23" s="269">
        <v>3.1165215899999996</v>
      </c>
      <c r="F23" s="269">
        <v>3.0296220899999997</v>
      </c>
      <c r="G23" s="269">
        <v>3.1222624699999995</v>
      </c>
      <c r="H23" s="269">
        <v>2.60730372</v>
      </c>
      <c r="I23" s="269">
        <v>2.4249376099999997</v>
      </c>
      <c r="J23" s="269">
        <v>2.3321655800000003</v>
      </c>
      <c r="K23" s="269">
        <v>2.1189279500000002</v>
      </c>
      <c r="L23" s="269">
        <v>2.0712149700000002</v>
      </c>
      <c r="M23" s="269">
        <v>2.26679334</v>
      </c>
      <c r="N23" s="269">
        <v>3.2594726800000005</v>
      </c>
      <c r="O23" s="269">
        <v>3.3748564399999998</v>
      </c>
      <c r="P23" s="269">
        <v>3.5003747199999999</v>
      </c>
      <c r="Q23" s="269">
        <v>3.7138660400000001</v>
      </c>
      <c r="R23" s="269">
        <v>4.0584275300000003</v>
      </c>
      <c r="S23" s="269">
        <v>4.1939768700000002</v>
      </c>
      <c r="T23" s="269">
        <v>4.6205816500000001</v>
      </c>
      <c r="U23" s="269">
        <v>4.5493727400000008</v>
      </c>
      <c r="V23" s="269">
        <v>4.3405184300000004</v>
      </c>
      <c r="W23" s="269">
        <v>4.3867894799999991</v>
      </c>
      <c r="X23" s="269">
        <v>3.9057510300000002</v>
      </c>
      <c r="Y23" s="269">
        <v>3.88961165</v>
      </c>
      <c r="Z23" s="269">
        <v>3.9187246599999996</v>
      </c>
      <c r="AA23" s="269">
        <v>3.9951045700000001</v>
      </c>
      <c r="AB23" s="269">
        <v>4.2360710399999997</v>
      </c>
      <c r="AC23" s="269">
        <v>4.4953866500000004</v>
      </c>
      <c r="AD23" s="269">
        <v>4.5262988999999996</v>
      </c>
      <c r="AE23" s="269">
        <v>3.88497548</v>
      </c>
      <c r="AF23" s="269">
        <v>4.6837972600000004</v>
      </c>
      <c r="AG23" s="269">
        <v>3.8949886500000002</v>
      </c>
      <c r="AH23" s="268" t="str">
        <f t="shared" si="1"/>
        <v>LV</v>
      </c>
      <c r="AI23" s="270"/>
      <c r="AJ23" s="270"/>
    </row>
    <row r="24" spans="1:36" ht="14.1" customHeight="1" x14ac:dyDescent="0.2">
      <c r="A24" s="252"/>
      <c r="B24" s="264" t="s">
        <v>19</v>
      </c>
      <c r="C24" s="265">
        <v>6.3861303399999994</v>
      </c>
      <c r="D24" s="265">
        <v>7.2300238300000004</v>
      </c>
      <c r="E24" s="265">
        <v>5.2498131499999996</v>
      </c>
      <c r="F24" s="265">
        <v>3.7591208000000003</v>
      </c>
      <c r="G24" s="265">
        <v>3.1058676500000004</v>
      </c>
      <c r="H24" s="265">
        <v>3.6687196700000002</v>
      </c>
      <c r="I24" s="265">
        <v>3.9215759699999997</v>
      </c>
      <c r="J24" s="265">
        <v>4.0623542300000004</v>
      </c>
      <c r="K24" s="265">
        <v>4.2081729999999995</v>
      </c>
      <c r="L24" s="265">
        <v>3.8118215500000008</v>
      </c>
      <c r="M24" s="265">
        <v>3.49749613</v>
      </c>
      <c r="N24" s="265">
        <v>3.8156929999999996</v>
      </c>
      <c r="O24" s="265">
        <v>3.9329369699999996</v>
      </c>
      <c r="P24" s="265">
        <v>4.01840449</v>
      </c>
      <c r="Q24" s="265">
        <v>4.3646618699999999</v>
      </c>
      <c r="R24" s="265">
        <v>4.7082512899999989</v>
      </c>
      <c r="S24" s="265">
        <v>4.9598114999999998</v>
      </c>
      <c r="T24" s="265">
        <v>5.6967129900000009</v>
      </c>
      <c r="U24" s="265">
        <v>5.6033750599999994</v>
      </c>
      <c r="V24" s="265">
        <v>4.7219307800000001</v>
      </c>
      <c r="W24" s="265">
        <v>4.9120962600000002</v>
      </c>
      <c r="X24" s="265">
        <v>4.9134350200000005</v>
      </c>
      <c r="Y24" s="265">
        <v>4.8851393099999996</v>
      </c>
      <c r="Z24" s="265">
        <v>4.7927727299999994</v>
      </c>
      <c r="AA24" s="265">
        <v>5.0436414399999991</v>
      </c>
      <c r="AB24" s="265">
        <v>5.5115021200000003</v>
      </c>
      <c r="AC24" s="265">
        <v>6.2059842399999994</v>
      </c>
      <c r="AD24" s="265">
        <v>6.5085349700000004</v>
      </c>
      <c r="AE24" s="265">
        <v>7.0106504899999997</v>
      </c>
      <c r="AF24" s="265">
        <v>7.1983587399999998</v>
      </c>
      <c r="AG24" s="265">
        <v>6.8088444700000004</v>
      </c>
      <c r="AH24" s="264" t="str">
        <f t="shared" si="1"/>
        <v>LT</v>
      </c>
      <c r="AI24" s="270"/>
      <c r="AJ24" s="270"/>
    </row>
    <row r="25" spans="1:36" ht="14.1" customHeight="1" x14ac:dyDescent="0.2">
      <c r="A25" s="252"/>
      <c r="B25" s="268" t="s">
        <v>20</v>
      </c>
      <c r="C25" s="269">
        <v>2.9834751199999996</v>
      </c>
      <c r="D25" s="269">
        <v>3.5893994899999999</v>
      </c>
      <c r="E25" s="269">
        <v>3.8597519499999997</v>
      </c>
      <c r="F25" s="269">
        <v>3.9020659600000003</v>
      </c>
      <c r="G25" s="269">
        <v>4.0637686799999999</v>
      </c>
      <c r="H25" s="269">
        <v>3.8896791900000003</v>
      </c>
      <c r="I25" s="269">
        <v>4.0496942000000002</v>
      </c>
      <c r="J25" s="269">
        <v>4.4308887699999993</v>
      </c>
      <c r="K25" s="269">
        <v>4.7673672100000006</v>
      </c>
      <c r="L25" s="269">
        <v>5.2067738299999995</v>
      </c>
      <c r="M25" s="269">
        <v>5.7943874800000001</v>
      </c>
      <c r="N25" s="269">
        <v>6.1205357600000001</v>
      </c>
      <c r="O25" s="269">
        <v>6.3966834099999996</v>
      </c>
      <c r="P25" s="269">
        <v>6.9972667</v>
      </c>
      <c r="Q25" s="269">
        <v>8.0511122800000017</v>
      </c>
      <c r="R25" s="269">
        <v>8.4484032399999993</v>
      </c>
      <c r="S25" s="269">
        <v>8.0441748999999998</v>
      </c>
      <c r="T25" s="269">
        <v>7.8476888200000001</v>
      </c>
      <c r="U25" s="269">
        <v>7.9519684899999996</v>
      </c>
      <c r="V25" s="269">
        <v>7.3733000100000003</v>
      </c>
      <c r="W25" s="269">
        <v>7.7640122999999992</v>
      </c>
      <c r="X25" s="269">
        <v>8.0498945000000006</v>
      </c>
      <c r="Y25" s="269">
        <v>7.6522274100000001</v>
      </c>
      <c r="Z25" s="269">
        <v>7.5149601300000004</v>
      </c>
      <c r="AA25" s="269">
        <v>7.3022250400000006</v>
      </c>
      <c r="AB25" s="269">
        <v>7.0162731799999998</v>
      </c>
      <c r="AC25" s="269">
        <v>6.9959187400000005</v>
      </c>
      <c r="AD25" s="269">
        <v>7.3039458699999997</v>
      </c>
      <c r="AE25" s="269">
        <v>7.7980811299999999</v>
      </c>
      <c r="AF25" s="269">
        <v>7.8944198400000003</v>
      </c>
      <c r="AG25" s="269">
        <v>6.25748193</v>
      </c>
      <c r="AH25" s="268" t="str">
        <f t="shared" si="1"/>
        <v>LU</v>
      </c>
      <c r="AI25" s="270"/>
      <c r="AJ25" s="270"/>
    </row>
    <row r="26" spans="1:36" ht="14.1" customHeight="1" x14ac:dyDescent="0.2">
      <c r="A26" s="252"/>
      <c r="B26" s="264" t="s">
        <v>21</v>
      </c>
      <c r="C26" s="265">
        <v>9.2259446999999994</v>
      </c>
      <c r="D26" s="265">
        <v>8.051444309999999</v>
      </c>
      <c r="E26" s="265">
        <v>7.8073647300000006</v>
      </c>
      <c r="F26" s="265">
        <v>7.7702754000000001</v>
      </c>
      <c r="G26" s="265">
        <v>7.7731226699999993</v>
      </c>
      <c r="H26" s="265">
        <v>7.9149248999999999</v>
      </c>
      <c r="I26" s="265">
        <v>7.9389433699999996</v>
      </c>
      <c r="J26" s="265">
        <v>8.3098539700000007</v>
      </c>
      <c r="K26" s="265">
        <v>9.1544285099999989</v>
      </c>
      <c r="L26" s="265">
        <v>9.6917975800000011</v>
      </c>
      <c r="M26" s="265">
        <v>9.6825829700000003</v>
      </c>
      <c r="N26" s="265">
        <v>10.121208030000002</v>
      </c>
      <c r="O26" s="265">
        <v>10.702819790000001</v>
      </c>
      <c r="P26" s="265">
        <v>11.171238540000001</v>
      </c>
      <c r="Q26" s="265">
        <v>11.690410739999999</v>
      </c>
      <c r="R26" s="265">
        <v>12.72905379</v>
      </c>
      <c r="S26" s="265">
        <v>13.507638310000001</v>
      </c>
      <c r="T26" s="265">
        <v>13.82850674</v>
      </c>
      <c r="U26" s="265">
        <v>13.798068709999999</v>
      </c>
      <c r="V26" s="265">
        <v>13.59206124</v>
      </c>
      <c r="W26" s="265">
        <v>12.289076929999998</v>
      </c>
      <c r="X26" s="265">
        <v>11.683023599999999</v>
      </c>
      <c r="Y26" s="265">
        <v>11.151700230000001</v>
      </c>
      <c r="Z26" s="265">
        <v>10.420839259999999</v>
      </c>
      <c r="AA26" s="265">
        <v>11.595549249999999</v>
      </c>
      <c r="AB26" s="265">
        <v>12.61800886</v>
      </c>
      <c r="AC26" s="265">
        <v>12.679555949999999</v>
      </c>
      <c r="AD26" s="265">
        <v>13.561788859999998</v>
      </c>
      <c r="AE26" s="265">
        <v>14.53696427</v>
      </c>
      <c r="AF26" s="265">
        <v>15.370343429999998</v>
      </c>
      <c r="AG26" s="265">
        <v>12.733469209999999</v>
      </c>
      <c r="AH26" s="264" t="str">
        <f t="shared" si="1"/>
        <v>HU</v>
      </c>
      <c r="AI26" s="270"/>
      <c r="AJ26" s="270"/>
    </row>
    <row r="27" spans="1:36" ht="14.1" customHeight="1" x14ac:dyDescent="0.2">
      <c r="A27" s="252"/>
      <c r="B27" s="268" t="s">
        <v>22</v>
      </c>
      <c r="C27" s="269">
        <v>1.4656435699999999</v>
      </c>
      <c r="D27" s="269">
        <v>1.4807404500000001</v>
      </c>
      <c r="E27" s="269">
        <v>1.83836701</v>
      </c>
      <c r="F27" s="269">
        <v>2.1128193</v>
      </c>
      <c r="G27" s="269">
        <v>2.2317853300000001</v>
      </c>
      <c r="H27" s="269">
        <v>2.2886472899999997</v>
      </c>
      <c r="I27" s="269">
        <v>2.3796183000000002</v>
      </c>
      <c r="J27" s="269">
        <v>2.5524122900000004</v>
      </c>
      <c r="K27" s="269">
        <v>2.6559444499999998</v>
      </c>
      <c r="L27" s="269">
        <v>2.8771129200000001</v>
      </c>
      <c r="M27" s="269">
        <v>3.10325937</v>
      </c>
      <c r="N27" s="269">
        <v>3.0298430600000001</v>
      </c>
      <c r="O27" s="269">
        <v>3.49092834</v>
      </c>
      <c r="P27" s="269">
        <v>3.7272732799999999</v>
      </c>
      <c r="Q27" s="269">
        <v>3.8859775399999998</v>
      </c>
      <c r="R27" s="269">
        <v>2.89061418</v>
      </c>
      <c r="S27" s="269">
        <v>3.1929172499999998</v>
      </c>
      <c r="T27" s="269">
        <v>3.5212853900000001</v>
      </c>
      <c r="U27" s="269">
        <v>3.7984763400000001</v>
      </c>
      <c r="V27" s="269">
        <v>3.8925946199999997</v>
      </c>
      <c r="W27" s="269">
        <v>5.5121034499999997</v>
      </c>
      <c r="X27" s="269">
        <v>5.1456073500000006</v>
      </c>
      <c r="Y27" s="269">
        <v>4.6451144900000001</v>
      </c>
      <c r="Z27" s="269">
        <v>4.6812414800000006</v>
      </c>
      <c r="AA27" s="269">
        <v>4.82554207</v>
      </c>
      <c r="AB27" s="269">
        <v>5.8811839200000007</v>
      </c>
      <c r="AC27" s="269">
        <v>6.6124990500000003</v>
      </c>
      <c r="AD27" s="269">
        <v>7.9062294999999994</v>
      </c>
      <c r="AE27" s="269">
        <v>8.2462727699999991</v>
      </c>
      <c r="AF27" s="269">
        <v>8.5005960500000004</v>
      </c>
      <c r="AG27" s="269">
        <v>7.7913003600000001</v>
      </c>
      <c r="AH27" s="268" t="str">
        <f t="shared" si="1"/>
        <v>MT</v>
      </c>
      <c r="AI27" s="270"/>
      <c r="AJ27" s="270"/>
    </row>
    <row r="28" spans="1:36" ht="14.1" customHeight="1" x14ac:dyDescent="0.2">
      <c r="A28" s="252"/>
      <c r="B28" s="264" t="s">
        <v>23</v>
      </c>
      <c r="C28" s="265">
        <v>67.262284480000005</v>
      </c>
      <c r="D28" s="265">
        <v>68.849684359999998</v>
      </c>
      <c r="E28" s="265">
        <v>71.089205989999996</v>
      </c>
      <c r="F28" s="265">
        <v>70.981445160000007</v>
      </c>
      <c r="G28" s="265">
        <v>71.602434009999996</v>
      </c>
      <c r="H28" s="265">
        <v>72.399311400000002</v>
      </c>
      <c r="I28" s="265">
        <v>75.671931740000005</v>
      </c>
      <c r="J28" s="265">
        <v>78.951238050000001</v>
      </c>
      <c r="K28" s="265">
        <v>80.139920979999999</v>
      </c>
      <c r="L28" s="265">
        <v>82.595322199999998</v>
      </c>
      <c r="M28" s="265">
        <v>84.822703739999994</v>
      </c>
      <c r="N28" s="265">
        <v>88.851534539999989</v>
      </c>
      <c r="O28" s="265">
        <v>89.647508739999992</v>
      </c>
      <c r="P28" s="265">
        <v>87.246381259999993</v>
      </c>
      <c r="Q28" s="265">
        <v>92.435904140000005</v>
      </c>
      <c r="R28" s="265">
        <v>96.340424419999991</v>
      </c>
      <c r="S28" s="265">
        <v>100.71692142999999</v>
      </c>
      <c r="T28" s="265">
        <v>101.07068234</v>
      </c>
      <c r="U28" s="265">
        <v>99.261347000000001</v>
      </c>
      <c r="V28" s="265">
        <v>91.175415799999996</v>
      </c>
      <c r="W28" s="265">
        <v>89.230969299999998</v>
      </c>
      <c r="X28" s="265">
        <v>93.001501660000002</v>
      </c>
      <c r="Y28" s="265">
        <v>87.149243959999993</v>
      </c>
      <c r="Z28" s="265">
        <v>84.828511490000011</v>
      </c>
      <c r="AA28" s="265">
        <v>82.46332846</v>
      </c>
      <c r="AB28" s="265">
        <v>82.306774430000004</v>
      </c>
      <c r="AC28" s="265">
        <v>79.907648080000001</v>
      </c>
      <c r="AD28" s="265">
        <v>80.235730169999997</v>
      </c>
      <c r="AE28" s="265">
        <v>79.137155390000004</v>
      </c>
      <c r="AF28" s="265">
        <v>78.850268700000001</v>
      </c>
      <c r="AG28" s="265">
        <v>69.954254760000012</v>
      </c>
      <c r="AH28" s="264" t="str">
        <f t="shared" si="1"/>
        <v>NL</v>
      </c>
      <c r="AI28" s="270"/>
      <c r="AJ28" s="270"/>
    </row>
    <row r="29" spans="1:36" ht="14.1" customHeight="1" x14ac:dyDescent="0.2">
      <c r="A29" s="275"/>
      <c r="B29" s="268" t="s">
        <v>24</v>
      </c>
      <c r="C29" s="269">
        <v>14.682515560000001</v>
      </c>
      <c r="D29" s="269">
        <v>16.248046379999998</v>
      </c>
      <c r="E29" s="269">
        <v>16.306156300000001</v>
      </c>
      <c r="F29" s="269">
        <v>16.506212120000001</v>
      </c>
      <c r="G29" s="269">
        <v>16.614162710000002</v>
      </c>
      <c r="H29" s="269">
        <v>17.046469520000002</v>
      </c>
      <c r="I29" s="269">
        <v>18.749368099999998</v>
      </c>
      <c r="J29" s="269">
        <v>17.831541290000001</v>
      </c>
      <c r="K29" s="269">
        <v>19.991593900000002</v>
      </c>
      <c r="L29" s="269">
        <v>19.433183379999999</v>
      </c>
      <c r="M29" s="269">
        <v>20.38687268</v>
      </c>
      <c r="N29" s="269">
        <v>21.83666036</v>
      </c>
      <c r="O29" s="269">
        <v>23.638455150000002</v>
      </c>
      <c r="P29" s="269">
        <v>25.384388829999999</v>
      </c>
      <c r="Q29" s="269">
        <v>26.188361019999999</v>
      </c>
      <c r="R29" s="269">
        <v>26.777508750000003</v>
      </c>
      <c r="S29" s="269">
        <v>25.594559069999999</v>
      </c>
      <c r="T29" s="269">
        <v>25.946994320000002</v>
      </c>
      <c r="U29" s="269">
        <v>24.483551869999999</v>
      </c>
      <c r="V29" s="269">
        <v>23.528513199999999</v>
      </c>
      <c r="W29" s="269">
        <v>24.49402229</v>
      </c>
      <c r="X29" s="269">
        <v>23.954868750000003</v>
      </c>
      <c r="Y29" s="269">
        <v>23.671655589999997</v>
      </c>
      <c r="Z29" s="269">
        <v>24.741826469999999</v>
      </c>
      <c r="AA29" s="269">
        <v>24.046567319999998</v>
      </c>
      <c r="AB29" s="269">
        <v>24.651532210000003</v>
      </c>
      <c r="AC29" s="269">
        <v>25.694264120000003</v>
      </c>
      <c r="AD29" s="269">
        <v>26.353339479999999</v>
      </c>
      <c r="AE29" s="269">
        <v>26.731737899999999</v>
      </c>
      <c r="AF29" s="269">
        <v>27.159629980000002</v>
      </c>
      <c r="AG29" s="269">
        <v>22.005846829999999</v>
      </c>
      <c r="AH29" s="268" t="str">
        <f t="shared" si="1"/>
        <v>AT</v>
      </c>
      <c r="AI29" s="270"/>
      <c r="AJ29" s="270"/>
    </row>
    <row r="30" spans="1:36" ht="14.1" customHeight="1" x14ac:dyDescent="0.2">
      <c r="A30" s="275"/>
      <c r="B30" s="264" t="s">
        <v>25</v>
      </c>
      <c r="C30" s="265">
        <v>22.182411569999996</v>
      </c>
      <c r="D30" s="265">
        <v>22.483821710000001</v>
      </c>
      <c r="E30" s="265">
        <v>23.222201069999997</v>
      </c>
      <c r="F30" s="265">
        <v>22.416789809999997</v>
      </c>
      <c r="G30" s="265">
        <v>23.484535790000002</v>
      </c>
      <c r="H30" s="265">
        <v>24.332176139999998</v>
      </c>
      <c r="I30" s="265">
        <v>27.626655070000002</v>
      </c>
      <c r="J30" s="265">
        <v>29.193723329999997</v>
      </c>
      <c r="K30" s="265">
        <v>30.857083539999998</v>
      </c>
      <c r="L30" s="265">
        <v>33.674481129999997</v>
      </c>
      <c r="M30" s="265">
        <v>29.657351269999999</v>
      </c>
      <c r="N30" s="265">
        <v>29.380033739999998</v>
      </c>
      <c r="O30" s="265">
        <v>28.458601750000003</v>
      </c>
      <c r="P30" s="265">
        <v>31.030124919999999</v>
      </c>
      <c r="Q30" s="265">
        <v>34.793114460000005</v>
      </c>
      <c r="R30" s="265">
        <v>37.58609439</v>
      </c>
      <c r="S30" s="265">
        <v>41.649718839999998</v>
      </c>
      <c r="T30" s="265">
        <v>45.672983789999996</v>
      </c>
      <c r="U30" s="265">
        <v>48.024669119999999</v>
      </c>
      <c r="V30" s="265">
        <v>48.430129139999998</v>
      </c>
      <c r="W30" s="265">
        <v>50.903843619999996</v>
      </c>
      <c r="X30" s="265">
        <v>51.316143660000002</v>
      </c>
      <c r="Y30" s="265">
        <v>49.431443270000003</v>
      </c>
      <c r="Z30" s="265">
        <v>46.601434040000001</v>
      </c>
      <c r="AA30" s="265">
        <v>47.161042239999993</v>
      </c>
      <c r="AB30" s="265">
        <v>49.955491400000007</v>
      </c>
      <c r="AC30" s="265">
        <v>56.691363269999997</v>
      </c>
      <c r="AD30" s="265">
        <v>65.867614549999999</v>
      </c>
      <c r="AE30" s="265">
        <v>68.197281789999991</v>
      </c>
      <c r="AF30" s="265">
        <v>69.42113148</v>
      </c>
      <c r="AG30" s="265">
        <v>64.77051118</v>
      </c>
      <c r="AH30" s="264" t="str">
        <f t="shared" si="1"/>
        <v>PL</v>
      </c>
      <c r="AI30" s="270"/>
      <c r="AJ30" s="270"/>
    </row>
    <row r="31" spans="1:36" ht="14.1" customHeight="1" x14ac:dyDescent="0.2">
      <c r="A31" s="275"/>
      <c r="B31" s="268" t="s">
        <v>26</v>
      </c>
      <c r="C31" s="269">
        <v>13.55076264</v>
      </c>
      <c r="D31" s="269">
        <v>14.27668641</v>
      </c>
      <c r="E31" s="269">
        <v>15.217914609999999</v>
      </c>
      <c r="F31" s="269">
        <v>15.353289460000001</v>
      </c>
      <c r="G31" s="269">
        <v>15.92878129</v>
      </c>
      <c r="H31" s="269">
        <v>16.629269000000001</v>
      </c>
      <c r="I31" s="269">
        <v>17.462775829999998</v>
      </c>
      <c r="J31" s="269">
        <v>18.146481000000001</v>
      </c>
      <c r="K31" s="269">
        <v>19.644773300000001</v>
      </c>
      <c r="L31" s="269">
        <v>21.028008369999998</v>
      </c>
      <c r="M31" s="269">
        <v>22.955848880000001</v>
      </c>
      <c r="N31" s="269">
        <v>22.764870569999999</v>
      </c>
      <c r="O31" s="269">
        <v>23.208404949999998</v>
      </c>
      <c r="P31" s="269">
        <v>23.567846209999999</v>
      </c>
      <c r="Q31" s="269">
        <v>23.950123609999999</v>
      </c>
      <c r="R31" s="269">
        <v>23.527344680000002</v>
      </c>
      <c r="S31" s="269">
        <v>23.821568559999999</v>
      </c>
      <c r="T31" s="269">
        <v>23.639213599999998</v>
      </c>
      <c r="U31" s="269">
        <v>23.592507440000002</v>
      </c>
      <c r="V31" s="269">
        <v>23.183896499999999</v>
      </c>
      <c r="W31" s="269">
        <v>23.051142110000004</v>
      </c>
      <c r="X31" s="269">
        <v>22.129300620000002</v>
      </c>
      <c r="Y31" s="269">
        <v>20.918198230000002</v>
      </c>
      <c r="Z31" s="269">
        <v>20.640556840000002</v>
      </c>
      <c r="AA31" s="269">
        <v>21.004959930000002</v>
      </c>
      <c r="AB31" s="269">
        <v>21.369377780000001</v>
      </c>
      <c r="AC31" s="269">
        <v>22.4064771</v>
      </c>
      <c r="AD31" s="269">
        <v>23.378151629999998</v>
      </c>
      <c r="AE31" s="269">
        <v>23.844163999999999</v>
      </c>
      <c r="AF31" s="269">
        <v>24.986714399999997</v>
      </c>
      <c r="AG31" s="269">
        <v>18.427162889999998</v>
      </c>
      <c r="AH31" s="268" t="str">
        <f t="shared" si="1"/>
        <v>PT</v>
      </c>
      <c r="AI31" s="270"/>
      <c r="AJ31" s="270"/>
    </row>
    <row r="32" spans="1:36" ht="14.1" customHeight="1" x14ac:dyDescent="0.2">
      <c r="A32" s="275"/>
      <c r="B32" s="264" t="s">
        <v>27</v>
      </c>
      <c r="C32" s="265">
        <v>12.859183190000001</v>
      </c>
      <c r="D32" s="265">
        <v>10.879917690000001</v>
      </c>
      <c r="E32" s="265">
        <v>11.415738450000001</v>
      </c>
      <c r="F32" s="265">
        <v>9.3011548899999994</v>
      </c>
      <c r="G32" s="265">
        <v>9.5517980199999997</v>
      </c>
      <c r="H32" s="265">
        <v>8.8947558100000013</v>
      </c>
      <c r="I32" s="265">
        <v>11.912960289999999</v>
      </c>
      <c r="J32" s="265">
        <v>12.297041219999999</v>
      </c>
      <c r="K32" s="265">
        <v>11.662401260000001</v>
      </c>
      <c r="L32" s="265">
        <v>9.73036791</v>
      </c>
      <c r="M32" s="265">
        <v>10.04606972</v>
      </c>
      <c r="N32" s="265">
        <v>11.996839640000001</v>
      </c>
      <c r="O32" s="265">
        <v>12.287812749999999</v>
      </c>
      <c r="P32" s="265">
        <v>13.00231602</v>
      </c>
      <c r="Q32" s="265">
        <v>13.677650270000001</v>
      </c>
      <c r="R32" s="265">
        <v>12.75466452</v>
      </c>
      <c r="S32" s="265">
        <v>13.311671819999999</v>
      </c>
      <c r="T32" s="265">
        <v>13.898380789999999</v>
      </c>
      <c r="U32" s="265">
        <v>15.598011419999999</v>
      </c>
      <c r="V32" s="265">
        <v>15.44317266</v>
      </c>
      <c r="W32" s="265">
        <v>14.55741622</v>
      </c>
      <c r="X32" s="265">
        <v>14.581661260000001</v>
      </c>
      <c r="Y32" s="265">
        <v>15.44231965</v>
      </c>
      <c r="Z32" s="265">
        <v>15.44693665</v>
      </c>
      <c r="AA32" s="265">
        <v>16.215311010000001</v>
      </c>
      <c r="AB32" s="265">
        <v>16.373375280000001</v>
      </c>
      <c r="AC32" s="265">
        <v>17.559166989999998</v>
      </c>
      <c r="AD32" s="265">
        <v>18.81832722</v>
      </c>
      <c r="AE32" s="265">
        <v>18.641760910000002</v>
      </c>
      <c r="AF32" s="265">
        <v>19.212255399999997</v>
      </c>
      <c r="AG32" s="265">
        <v>18.402877400000001</v>
      </c>
      <c r="AH32" s="264" t="str">
        <f t="shared" si="1"/>
        <v>RO</v>
      </c>
      <c r="AI32" s="270"/>
      <c r="AJ32" s="270"/>
    </row>
    <row r="33" spans="1:36" ht="14.1" customHeight="1" x14ac:dyDescent="0.2">
      <c r="A33" s="275"/>
      <c r="B33" s="268" t="s">
        <v>28</v>
      </c>
      <c r="C33" s="276">
        <v>2.7220324599999999</v>
      </c>
      <c r="D33" s="276">
        <v>2.5530945300000001</v>
      </c>
      <c r="E33" s="276">
        <v>2.60680427</v>
      </c>
      <c r="F33" s="276">
        <v>3.1541517000000003</v>
      </c>
      <c r="G33" s="276">
        <v>3.5252642100000005</v>
      </c>
      <c r="H33" s="276">
        <v>3.9271504300000002</v>
      </c>
      <c r="I33" s="276">
        <v>4.4463431700000005</v>
      </c>
      <c r="J33" s="276">
        <v>4.6566892700000002</v>
      </c>
      <c r="K33" s="276">
        <v>3.8760715799999996</v>
      </c>
      <c r="L33" s="276">
        <v>3.6797739099999998</v>
      </c>
      <c r="M33" s="276">
        <v>3.6347980499999997</v>
      </c>
      <c r="N33" s="276">
        <v>3.8023074600000002</v>
      </c>
      <c r="O33" s="276">
        <v>3.9164968400000002</v>
      </c>
      <c r="P33" s="276">
        <v>3.9645763199999999</v>
      </c>
      <c r="Q33" s="276">
        <v>4.1273415400000006</v>
      </c>
      <c r="R33" s="276">
        <v>4.468847900000001</v>
      </c>
      <c r="S33" s="276">
        <v>4.7403828599999995</v>
      </c>
      <c r="T33" s="276">
        <v>5.4260928900000005</v>
      </c>
      <c r="U33" s="276">
        <v>6.4048419299999999</v>
      </c>
      <c r="V33" s="276">
        <v>5.2905341300000011</v>
      </c>
      <c r="W33" s="276">
        <v>5.3798397000000007</v>
      </c>
      <c r="X33" s="276">
        <v>5.7678303399999997</v>
      </c>
      <c r="Y33" s="276">
        <v>5.8400355399999988</v>
      </c>
      <c r="Z33" s="276">
        <v>5.5850657399999992</v>
      </c>
      <c r="AA33" s="276">
        <v>5.5822118900000008</v>
      </c>
      <c r="AB33" s="276">
        <v>5.5768312000000009</v>
      </c>
      <c r="AC33" s="276">
        <v>6.1224438899999996</v>
      </c>
      <c r="AD33" s="276">
        <v>6.3665155800000006</v>
      </c>
      <c r="AE33" s="276">
        <v>6.5994340100000013</v>
      </c>
      <c r="AF33" s="276">
        <v>6.2530841899999992</v>
      </c>
      <c r="AG33" s="276">
        <v>4.8997783699999999</v>
      </c>
      <c r="AH33" s="268" t="str">
        <f t="shared" si="1"/>
        <v>SI</v>
      </c>
      <c r="AI33" s="277"/>
      <c r="AJ33" s="277"/>
    </row>
    <row r="34" spans="1:36" ht="14.1" customHeight="1" x14ac:dyDescent="0.2">
      <c r="A34" s="275"/>
      <c r="B34" s="264" t="s">
        <v>29</v>
      </c>
      <c r="C34" s="274">
        <v>6.8246807699999996</v>
      </c>
      <c r="D34" s="274">
        <v>5.8054084999999995</v>
      </c>
      <c r="E34" s="274">
        <v>5.2374058400000001</v>
      </c>
      <c r="F34" s="274">
        <v>4.9658923599999998</v>
      </c>
      <c r="G34" s="274">
        <v>4.7528713800000002</v>
      </c>
      <c r="H34" s="274">
        <v>5.4941728600000008</v>
      </c>
      <c r="I34" s="274">
        <v>5.7225480900000001</v>
      </c>
      <c r="J34" s="274">
        <v>5.7779412200000007</v>
      </c>
      <c r="K34" s="274">
        <v>6.0815793100000004</v>
      </c>
      <c r="L34" s="274">
        <v>5.9061962699999997</v>
      </c>
      <c r="M34" s="274">
        <v>5.6869065000000001</v>
      </c>
      <c r="N34" s="274">
        <v>6.1232020599999997</v>
      </c>
      <c r="O34" s="274">
        <v>6.1456920300000002</v>
      </c>
      <c r="P34" s="274">
        <v>6.0747888799999998</v>
      </c>
      <c r="Q34" s="274">
        <v>6.8210136000000006</v>
      </c>
      <c r="R34" s="274">
        <v>7.7401574900000005</v>
      </c>
      <c r="S34" s="274">
        <v>6.9549800799999995</v>
      </c>
      <c r="T34" s="274">
        <v>7.6628424099999997</v>
      </c>
      <c r="U34" s="274">
        <v>8.0384644899999991</v>
      </c>
      <c r="V34" s="274">
        <v>7.0987111000000001</v>
      </c>
      <c r="W34" s="274">
        <v>7.5124982600000001</v>
      </c>
      <c r="X34" s="274">
        <v>7.14648371</v>
      </c>
      <c r="Y34" s="274">
        <v>6.9860218100000004</v>
      </c>
      <c r="Z34" s="274">
        <v>6.9102429000000001</v>
      </c>
      <c r="AA34" s="274">
        <v>6.6623953499999997</v>
      </c>
      <c r="AB34" s="274">
        <v>7.3758522399999995</v>
      </c>
      <c r="AC34" s="274">
        <v>7.6296901200000002</v>
      </c>
      <c r="AD34" s="274">
        <v>7.7777920200000006</v>
      </c>
      <c r="AE34" s="274">
        <v>7.9176836499999999</v>
      </c>
      <c r="AF34" s="274">
        <v>8.2367021299999994</v>
      </c>
      <c r="AG34" s="274">
        <v>7.0598838699999993</v>
      </c>
      <c r="AH34" s="264" t="str">
        <f t="shared" si="1"/>
        <v>SK</v>
      </c>
      <c r="AI34" s="277"/>
      <c r="AJ34" s="277"/>
    </row>
    <row r="35" spans="1:36" ht="14.1" customHeight="1" x14ac:dyDescent="0.2">
      <c r="A35" s="275"/>
      <c r="B35" s="268" t="s">
        <v>30</v>
      </c>
      <c r="C35" s="276">
        <v>14.661183630000002</v>
      </c>
      <c r="D35" s="276">
        <v>14.147923359999998</v>
      </c>
      <c r="E35" s="276">
        <v>14.41506918</v>
      </c>
      <c r="F35" s="276">
        <v>13.428986739999999</v>
      </c>
      <c r="G35" s="276">
        <v>13.44147866</v>
      </c>
      <c r="H35" s="276">
        <v>13.032073209999998</v>
      </c>
      <c r="I35" s="276">
        <v>13.23677633</v>
      </c>
      <c r="J35" s="276">
        <v>13.932846040000001</v>
      </c>
      <c r="K35" s="276">
        <v>14.452002569999999</v>
      </c>
      <c r="L35" s="276">
        <v>14.852540279999999</v>
      </c>
      <c r="M35" s="276">
        <v>15.000620920000001</v>
      </c>
      <c r="N35" s="276">
        <v>14.92958333</v>
      </c>
      <c r="O35" s="276">
        <v>15.348012070000001</v>
      </c>
      <c r="P35" s="276">
        <v>15.569292390000001</v>
      </c>
      <c r="Q35" s="276">
        <v>15.685278310000001</v>
      </c>
      <c r="R35" s="276">
        <v>15.64702286</v>
      </c>
      <c r="S35" s="276">
        <v>16.136270719999999</v>
      </c>
      <c r="T35" s="276">
        <v>16.388169480000002</v>
      </c>
      <c r="U35" s="276">
        <v>15.709479050000001</v>
      </c>
      <c r="V35" s="276">
        <v>14.42650124</v>
      </c>
      <c r="W35" s="276">
        <v>14.879302699999998</v>
      </c>
      <c r="X35" s="276">
        <v>14.962316849999999</v>
      </c>
      <c r="Y35" s="276">
        <v>14.327959699999999</v>
      </c>
      <c r="Z35" s="276">
        <v>14.186904949999999</v>
      </c>
      <c r="AA35" s="276">
        <v>12.936320159999999</v>
      </c>
      <c r="AB35" s="276">
        <v>13.636620150000001</v>
      </c>
      <c r="AC35" s="276">
        <v>14.819640660000001</v>
      </c>
      <c r="AD35" s="276">
        <v>14.55627784</v>
      </c>
      <c r="AE35" s="276">
        <v>14.958443179999998</v>
      </c>
      <c r="AF35" s="276">
        <v>14.768652989999998</v>
      </c>
      <c r="AG35" s="276">
        <v>12.1943845</v>
      </c>
      <c r="AH35" s="268" t="str">
        <f t="shared" si="1"/>
        <v>FI</v>
      </c>
      <c r="AI35" s="270"/>
      <c r="AJ35" s="270"/>
    </row>
    <row r="36" spans="1:36" ht="14.1" customHeight="1" x14ac:dyDescent="0.2">
      <c r="A36" s="275"/>
      <c r="B36" s="278" t="s">
        <v>31</v>
      </c>
      <c r="C36" s="279">
        <v>23.358470380000004</v>
      </c>
      <c r="D36" s="279">
        <v>23.511849549999997</v>
      </c>
      <c r="E36" s="279">
        <v>24.63503893</v>
      </c>
      <c r="F36" s="279">
        <v>23.868755329999999</v>
      </c>
      <c r="G36" s="279">
        <v>24.994969570000002</v>
      </c>
      <c r="H36" s="279">
        <v>25.095281549999999</v>
      </c>
      <c r="I36" s="279">
        <v>24.992098649999999</v>
      </c>
      <c r="J36" s="279">
        <v>25.81820549</v>
      </c>
      <c r="K36" s="279">
        <v>26.72212115</v>
      </c>
      <c r="L36" s="279">
        <v>27.166511</v>
      </c>
      <c r="M36" s="279">
        <v>26.957005939999998</v>
      </c>
      <c r="N36" s="279">
        <v>26.850257119999998</v>
      </c>
      <c r="O36" s="279">
        <v>26.536627559999999</v>
      </c>
      <c r="P36" s="279">
        <v>28.168288790000002</v>
      </c>
      <c r="Q36" s="279">
        <v>29.611722140000001</v>
      </c>
      <c r="R36" s="279">
        <v>30.091325699999999</v>
      </c>
      <c r="S36" s="279">
        <v>30.571459990000001</v>
      </c>
      <c r="T36" s="279">
        <v>30.997157319999999</v>
      </c>
      <c r="U36" s="279">
        <v>30.468065690000003</v>
      </c>
      <c r="V36" s="279">
        <v>30.19129307</v>
      </c>
      <c r="W36" s="279">
        <v>29.90086123</v>
      </c>
      <c r="X36" s="279">
        <v>28.575061569999999</v>
      </c>
      <c r="Y36" s="279">
        <v>27.068064830000001</v>
      </c>
      <c r="Z36" s="279">
        <v>26.348876400000002</v>
      </c>
      <c r="AA36" s="279">
        <v>26.389966549999997</v>
      </c>
      <c r="AB36" s="279">
        <v>26.526915980000002</v>
      </c>
      <c r="AC36" s="279">
        <v>26.733309960000003</v>
      </c>
      <c r="AD36" s="279">
        <v>27.516549480000002</v>
      </c>
      <c r="AE36" s="279">
        <v>25.431188219999996</v>
      </c>
      <c r="AF36" s="279">
        <v>26.23589243</v>
      </c>
      <c r="AG36" s="279">
        <v>24.260099890000003</v>
      </c>
      <c r="AH36" s="278" t="str">
        <f t="shared" si="1"/>
        <v>SE</v>
      </c>
      <c r="AI36" s="270"/>
      <c r="AJ36" s="270"/>
    </row>
    <row r="37" spans="1:36" ht="14.1" customHeight="1" x14ac:dyDescent="0.2">
      <c r="A37" s="275"/>
      <c r="B37" s="268" t="s">
        <v>36</v>
      </c>
      <c r="C37" s="276">
        <v>0.94588689000000015</v>
      </c>
      <c r="D37" s="276">
        <v>0.93531617999999994</v>
      </c>
      <c r="E37" s="276">
        <v>0.92745263999999994</v>
      </c>
      <c r="F37" s="276">
        <v>0.93910077999999997</v>
      </c>
      <c r="G37" s="276">
        <v>0.96400893999999993</v>
      </c>
      <c r="H37" s="276">
        <v>0.99241175000000004</v>
      </c>
      <c r="I37" s="276">
        <v>1.0297475499999997</v>
      </c>
      <c r="J37" s="276">
        <v>1.1103572100000001</v>
      </c>
      <c r="K37" s="276">
        <v>1.17482113</v>
      </c>
      <c r="L37" s="276">
        <v>1.2256833999999999</v>
      </c>
      <c r="M37" s="276">
        <v>1.29178327</v>
      </c>
      <c r="N37" s="276">
        <v>1.2448152399999999</v>
      </c>
      <c r="O37" s="276">
        <v>1.2229060199999999</v>
      </c>
      <c r="P37" s="276">
        <v>1.2591661199999999</v>
      </c>
      <c r="Q37" s="276">
        <v>1.3928573399999999</v>
      </c>
      <c r="R37" s="276">
        <v>1.4381304699999999</v>
      </c>
      <c r="S37" s="276">
        <v>1.6540747100000002</v>
      </c>
      <c r="T37" s="276">
        <v>1.69745477</v>
      </c>
      <c r="U37" s="276">
        <v>1.5887784900000002</v>
      </c>
      <c r="V37" s="276">
        <v>1.3805035100000003</v>
      </c>
      <c r="W37" s="276">
        <v>1.3366366600000001</v>
      </c>
      <c r="X37" s="276">
        <v>1.3866270299999999</v>
      </c>
      <c r="Y37" s="276">
        <v>1.3684750400000001</v>
      </c>
      <c r="Z37" s="276">
        <v>1.4914532899999999</v>
      </c>
      <c r="AA37" s="276">
        <v>1.5869622099999998</v>
      </c>
      <c r="AB37" s="276">
        <v>1.78554083</v>
      </c>
      <c r="AC37" s="276">
        <v>2.1600413199999999</v>
      </c>
      <c r="AD37" s="276">
        <v>2.4734301200000002</v>
      </c>
      <c r="AE37" s="276">
        <v>2.6543177500000001</v>
      </c>
      <c r="AF37" s="276">
        <v>2.2201903700000001</v>
      </c>
      <c r="AG37" s="276">
        <v>1.21492906</v>
      </c>
      <c r="AH37" s="268" t="str">
        <f t="shared" si="1"/>
        <v>IS</v>
      </c>
      <c r="AI37" s="270"/>
      <c r="AJ37" s="270"/>
    </row>
    <row r="38" spans="1:36" ht="14.1" customHeight="1" x14ac:dyDescent="0.2">
      <c r="A38" s="275"/>
      <c r="B38" s="264" t="s">
        <v>37</v>
      </c>
      <c r="C38" s="274">
        <v>12.83250372</v>
      </c>
      <c r="D38" s="274">
        <v>12.22802605</v>
      </c>
      <c r="E38" s="274">
        <v>12.638853729999999</v>
      </c>
      <c r="F38" s="274">
        <v>12.924929629999999</v>
      </c>
      <c r="G38" s="274">
        <v>12.80237136</v>
      </c>
      <c r="H38" s="274">
        <v>13.681716550000001</v>
      </c>
      <c r="I38" s="274">
        <v>14.59895583</v>
      </c>
      <c r="J38" s="274">
        <v>15.48174695</v>
      </c>
      <c r="K38" s="274">
        <v>15.82414633</v>
      </c>
      <c r="L38" s="274">
        <v>16.411163130000002</v>
      </c>
      <c r="M38" s="274">
        <v>15.501227030000001</v>
      </c>
      <c r="N38" s="274">
        <v>15.70326977</v>
      </c>
      <c r="O38" s="274">
        <v>15.02671984</v>
      </c>
      <c r="P38" s="274">
        <v>15.46025833</v>
      </c>
      <c r="Q38" s="274">
        <v>15.744626239999999</v>
      </c>
      <c r="R38" s="274">
        <v>16.362262359999999</v>
      </c>
      <c r="S38" s="274">
        <v>16.84392879</v>
      </c>
      <c r="T38" s="274">
        <v>17.229508409999998</v>
      </c>
      <c r="U38" s="274">
        <v>16.780991450000002</v>
      </c>
      <c r="V38" s="274">
        <v>16.439849040000002</v>
      </c>
      <c r="W38" s="274">
        <v>16.81004677</v>
      </c>
      <c r="X38" s="274">
        <v>16.940151969999999</v>
      </c>
      <c r="Y38" s="274">
        <v>17.124329969999998</v>
      </c>
      <c r="Z38" s="274">
        <v>17.137928039999998</v>
      </c>
      <c r="AA38" s="274">
        <v>17.216496540000001</v>
      </c>
      <c r="AB38" s="274">
        <v>16.813647289999999</v>
      </c>
      <c r="AC38" s="274">
        <v>16.08176198</v>
      </c>
      <c r="AD38" s="274">
        <v>15.456487019999999</v>
      </c>
      <c r="AE38" s="274">
        <v>15.874258370000002</v>
      </c>
      <c r="AF38" s="274">
        <v>15.211227939999999</v>
      </c>
      <c r="AG38" s="274">
        <v>13.205294190000002</v>
      </c>
      <c r="AH38" s="264" t="str">
        <f t="shared" si="1"/>
        <v>NO</v>
      </c>
      <c r="AI38" s="270"/>
      <c r="AJ38" s="270"/>
    </row>
    <row r="39" spans="1:36" ht="14.1" customHeight="1" x14ac:dyDescent="0.2">
      <c r="A39" s="275"/>
      <c r="B39" s="284" t="s">
        <v>38</v>
      </c>
      <c r="C39" s="285">
        <v>17.527661179999999</v>
      </c>
      <c r="D39" s="285">
        <v>17.921668050000001</v>
      </c>
      <c r="E39" s="285">
        <v>18.434833479999998</v>
      </c>
      <c r="F39" s="285">
        <v>17.520651470000001</v>
      </c>
      <c r="G39" s="285">
        <v>17.803681140000002</v>
      </c>
      <c r="H39" s="285">
        <v>17.719253769999998</v>
      </c>
      <c r="I39" s="285">
        <v>17.917197609999999</v>
      </c>
      <c r="J39" s="285">
        <v>18.614211399999999</v>
      </c>
      <c r="K39" s="285">
        <v>19.007518999999998</v>
      </c>
      <c r="L39" s="285">
        <v>19.919864929999999</v>
      </c>
      <c r="M39" s="285">
        <v>20.374712110000001</v>
      </c>
      <c r="N39" s="285">
        <v>19.825131560000003</v>
      </c>
      <c r="O39" s="285">
        <v>19.421000430000003</v>
      </c>
      <c r="P39" s="285">
        <v>19.19159668</v>
      </c>
      <c r="Q39" s="285">
        <v>19.115817920000001</v>
      </c>
      <c r="R39" s="285">
        <v>19.246046679999999</v>
      </c>
      <c r="S39" s="285">
        <v>19.546925310000002</v>
      </c>
      <c r="T39" s="285">
        <v>20.122534989999998</v>
      </c>
      <c r="U39" s="285">
        <v>20.785940909999997</v>
      </c>
      <c r="V39" s="285">
        <v>20.390588409999999</v>
      </c>
      <c r="W39" s="285">
        <v>20.494009719999998</v>
      </c>
      <c r="X39" s="285">
        <v>20.611677909999997</v>
      </c>
      <c r="Y39" s="285">
        <v>20.827548070000002</v>
      </c>
      <c r="Z39" s="285">
        <v>20.792701659999999</v>
      </c>
      <c r="AA39" s="285">
        <v>20.703763410000004</v>
      </c>
      <c r="AB39" s="285">
        <v>20.141597619999999</v>
      </c>
      <c r="AC39" s="285">
        <v>20.208806850000002</v>
      </c>
      <c r="AD39" s="285">
        <v>20.09998199</v>
      </c>
      <c r="AE39" s="285">
        <v>20.413980469999998</v>
      </c>
      <c r="AF39" s="285">
        <v>20.44040515</v>
      </c>
      <c r="AG39" s="285">
        <v>15.49992018</v>
      </c>
      <c r="AH39" s="284" t="str">
        <f t="shared" si="1"/>
        <v>CH</v>
      </c>
      <c r="AI39" s="270"/>
      <c r="AJ39" s="270"/>
    </row>
    <row r="40" spans="1:36" ht="14.1" customHeight="1" x14ac:dyDescent="0.2">
      <c r="A40" s="275"/>
      <c r="B40" s="271" t="s">
        <v>33</v>
      </c>
      <c r="C40" s="301" t="s">
        <v>34</v>
      </c>
      <c r="D40" s="301" t="s">
        <v>34</v>
      </c>
      <c r="E40" s="301" t="s">
        <v>34</v>
      </c>
      <c r="F40" s="301" t="s">
        <v>34</v>
      </c>
      <c r="G40" s="301" t="s">
        <v>34</v>
      </c>
      <c r="H40" s="301" t="s">
        <v>34</v>
      </c>
      <c r="I40" s="301" t="s">
        <v>34</v>
      </c>
      <c r="J40" s="301" t="s">
        <v>34</v>
      </c>
      <c r="K40" s="301" t="s">
        <v>34</v>
      </c>
      <c r="L40" s="301" t="s">
        <v>34</v>
      </c>
      <c r="M40" s="301" t="s">
        <v>34</v>
      </c>
      <c r="N40" s="301" t="s">
        <v>34</v>
      </c>
      <c r="O40" s="301" t="s">
        <v>34</v>
      </c>
      <c r="P40" s="301" t="s">
        <v>34</v>
      </c>
      <c r="Q40" s="301" t="s">
        <v>34</v>
      </c>
      <c r="R40" s="301" t="s">
        <v>34</v>
      </c>
      <c r="S40" s="301" t="s">
        <v>34</v>
      </c>
      <c r="T40" s="301" t="s">
        <v>34</v>
      </c>
      <c r="U40" s="301" t="s">
        <v>34</v>
      </c>
      <c r="V40" s="301" t="s">
        <v>34</v>
      </c>
      <c r="W40" s="301" t="s">
        <v>34</v>
      </c>
      <c r="X40" s="301" t="s">
        <v>34</v>
      </c>
      <c r="Y40" s="301" t="s">
        <v>34</v>
      </c>
      <c r="Z40" s="301" t="s">
        <v>34</v>
      </c>
      <c r="AA40" s="301" t="s">
        <v>34</v>
      </c>
      <c r="AB40" s="301" t="s">
        <v>34</v>
      </c>
      <c r="AC40" s="301" t="s">
        <v>34</v>
      </c>
      <c r="AD40" s="301" t="s">
        <v>34</v>
      </c>
      <c r="AE40" s="301" t="s">
        <v>34</v>
      </c>
      <c r="AF40" s="301" t="s">
        <v>34</v>
      </c>
      <c r="AG40" s="301" t="s">
        <v>34</v>
      </c>
      <c r="AH40" s="271" t="str">
        <f>B40</f>
        <v>MK</v>
      </c>
      <c r="AI40" s="277"/>
      <c r="AJ40" s="277"/>
    </row>
    <row r="41" spans="1:36" ht="14.1" customHeight="1" x14ac:dyDescent="0.2">
      <c r="A41" s="275"/>
      <c r="B41" s="284" t="s">
        <v>35</v>
      </c>
      <c r="C41" s="285">
        <v>27.181589069999998</v>
      </c>
      <c r="D41" s="285">
        <v>26.121278969999999</v>
      </c>
      <c r="E41" s="285">
        <v>26.791345879999998</v>
      </c>
      <c r="F41" s="285">
        <v>32.558892729999997</v>
      </c>
      <c r="G41" s="285">
        <v>30.927982870000001</v>
      </c>
      <c r="H41" s="285">
        <v>34.574594970000007</v>
      </c>
      <c r="I41" s="285">
        <v>36.674691759999995</v>
      </c>
      <c r="J41" s="285">
        <v>35.573099270000007</v>
      </c>
      <c r="K41" s="285">
        <v>33.848225209999995</v>
      </c>
      <c r="L41" s="285">
        <v>36.04182256</v>
      </c>
      <c r="M41" s="285">
        <v>38.368014690000003</v>
      </c>
      <c r="N41" s="285">
        <v>37.87463399</v>
      </c>
      <c r="O41" s="285">
        <v>39.654465930000001</v>
      </c>
      <c r="P41" s="285">
        <v>41.619345469999992</v>
      </c>
      <c r="Q41" s="285">
        <v>47.205580079999997</v>
      </c>
      <c r="R41" s="285">
        <v>47.749795570000003</v>
      </c>
      <c r="S41" s="285">
        <v>50.518131690000004</v>
      </c>
      <c r="T41" s="285">
        <v>57.075016860000005</v>
      </c>
      <c r="U41" s="285">
        <v>54.433349190000001</v>
      </c>
      <c r="V41" s="285">
        <v>54.979835310000006</v>
      </c>
      <c r="W41" s="285">
        <v>52.648367690000008</v>
      </c>
      <c r="X41" s="285">
        <v>55.087268200000004</v>
      </c>
      <c r="Y41" s="285">
        <v>71.551294920000004</v>
      </c>
      <c r="Z41" s="285">
        <v>79.03108005</v>
      </c>
      <c r="AA41" s="285">
        <v>85.266759370000003</v>
      </c>
      <c r="AB41" s="285">
        <v>88.098707480000016</v>
      </c>
      <c r="AC41" s="285">
        <v>93.843564420000007</v>
      </c>
      <c r="AD41" s="285">
        <v>96.949621839999992</v>
      </c>
      <c r="AE41" s="285">
        <v>98.008549810000005</v>
      </c>
      <c r="AF41" s="285">
        <v>97.495866970000009</v>
      </c>
      <c r="AG41" s="285">
        <v>86.600958339999991</v>
      </c>
      <c r="AH41" s="284" t="str">
        <f>B41</f>
        <v>TR</v>
      </c>
      <c r="AI41" s="270"/>
      <c r="AJ41" s="270"/>
    </row>
    <row r="42" spans="1:36" ht="14.1" customHeight="1" x14ac:dyDescent="0.2">
      <c r="A42" s="275"/>
      <c r="B42" s="286" t="s">
        <v>32</v>
      </c>
      <c r="C42" s="287">
        <v>142.91186281999998</v>
      </c>
      <c r="D42" s="287">
        <v>141.84267752999997</v>
      </c>
      <c r="E42" s="287">
        <v>145.11301485000001</v>
      </c>
      <c r="F42" s="287">
        <v>147.29567887000002</v>
      </c>
      <c r="G42" s="287">
        <v>148.81428448</v>
      </c>
      <c r="H42" s="287">
        <v>149.941249</v>
      </c>
      <c r="I42" s="287">
        <v>156.61004417999999</v>
      </c>
      <c r="J42" s="287">
        <v>160.19937960999999</v>
      </c>
      <c r="K42" s="287">
        <v>163.12536639999996</v>
      </c>
      <c r="L42" s="287">
        <v>164.28895358999998</v>
      </c>
      <c r="M42" s="287">
        <v>164.99947587</v>
      </c>
      <c r="N42" s="287">
        <v>164.55904889000001</v>
      </c>
      <c r="O42" s="287">
        <v>165.67899292999999</v>
      </c>
      <c r="P42" s="287">
        <v>165.52575947000003</v>
      </c>
      <c r="Q42" s="287">
        <v>170.64692133</v>
      </c>
      <c r="R42" s="287">
        <v>174.31508440999997</v>
      </c>
      <c r="S42" s="287">
        <v>175.27559632000001</v>
      </c>
      <c r="T42" s="287">
        <v>176.50292995000001</v>
      </c>
      <c r="U42" s="287">
        <v>173.85314120999999</v>
      </c>
      <c r="V42" s="287">
        <v>167.26059108000001</v>
      </c>
      <c r="W42" s="287">
        <v>162.82286496999998</v>
      </c>
      <c r="X42" s="287">
        <v>163.13769499</v>
      </c>
      <c r="Y42" s="287">
        <v>160.04500490000001</v>
      </c>
      <c r="Z42" s="287">
        <v>159.10389231000002</v>
      </c>
      <c r="AA42" s="287">
        <v>161.43853641000001</v>
      </c>
      <c r="AB42" s="287">
        <v>163.60149783</v>
      </c>
      <c r="AC42" s="287">
        <v>166.85410383999999</v>
      </c>
      <c r="AD42" s="287">
        <v>169.11440219999997</v>
      </c>
      <c r="AE42" s="287">
        <v>167.45542452999999</v>
      </c>
      <c r="AF42" s="287">
        <v>164.85587322000001</v>
      </c>
      <c r="AG42" s="287">
        <v>118.54248025999999</v>
      </c>
      <c r="AH42" s="286" t="str">
        <f>B42</f>
        <v>UK</v>
      </c>
      <c r="AI42" s="270"/>
      <c r="AJ42" s="270"/>
    </row>
    <row r="43" spans="1:36" ht="6" customHeight="1" x14ac:dyDescent="0.2">
      <c r="A43" s="275"/>
      <c r="B43" s="288"/>
      <c r="C43" s="289"/>
      <c r="D43" s="289"/>
      <c r="E43" s="289"/>
      <c r="F43" s="289"/>
      <c r="G43" s="289"/>
      <c r="H43" s="289"/>
      <c r="I43" s="289"/>
      <c r="J43" s="289"/>
      <c r="K43" s="289"/>
      <c r="L43" s="289"/>
      <c r="M43" s="289"/>
      <c r="N43" s="289"/>
      <c r="O43" s="289"/>
      <c r="P43" s="289"/>
      <c r="Q43" s="289"/>
      <c r="R43" s="289"/>
      <c r="S43" s="289"/>
      <c r="T43" s="289"/>
      <c r="U43" s="289"/>
      <c r="V43" s="289"/>
      <c r="W43" s="289"/>
      <c r="X43" s="270"/>
      <c r="Y43" s="270"/>
      <c r="Z43" s="270"/>
      <c r="AA43" s="270"/>
      <c r="AB43" s="270"/>
      <c r="AC43" s="270"/>
      <c r="AD43" s="270"/>
      <c r="AE43" s="270"/>
      <c r="AF43" s="270"/>
      <c r="AG43" s="270"/>
      <c r="AH43" s="270"/>
      <c r="AI43" s="270"/>
      <c r="AJ43" s="270"/>
    </row>
    <row r="44" spans="1:36" x14ac:dyDescent="0.2">
      <c r="A44" s="248"/>
      <c r="B44" s="290" t="s">
        <v>112</v>
      </c>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48"/>
      <c r="AJ44" s="248"/>
    </row>
    <row r="45" spans="1:36" ht="12.75" customHeight="1" x14ac:dyDescent="0.2">
      <c r="A45" s="248"/>
      <c r="B45" s="615" t="s">
        <v>43</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302"/>
      <c r="AA45" s="302"/>
      <c r="AB45" s="302"/>
      <c r="AC45" s="302"/>
      <c r="AD45" s="302"/>
      <c r="AE45" s="302"/>
      <c r="AF45" s="302"/>
      <c r="AG45" s="302"/>
      <c r="AH45" s="292"/>
      <c r="AI45" s="293"/>
      <c r="AJ45" s="248"/>
    </row>
    <row r="46" spans="1:36" ht="12.75" customHeight="1" x14ac:dyDescent="0.2">
      <c r="A46" s="248"/>
      <c r="B46" s="615"/>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302"/>
      <c r="AA46" s="302"/>
      <c r="AB46" s="302"/>
      <c r="AC46" s="302"/>
      <c r="AD46" s="302"/>
      <c r="AE46" s="302"/>
      <c r="AF46" s="302"/>
      <c r="AG46" s="302"/>
      <c r="AH46" s="292"/>
      <c r="AI46" s="295"/>
      <c r="AJ46" s="248"/>
    </row>
    <row r="47" spans="1:36" x14ac:dyDescent="0.2">
      <c r="A47" s="248"/>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5"/>
      <c r="AJ47" s="248"/>
    </row>
    <row r="48" spans="1:36" x14ac:dyDescent="0.2">
      <c r="A48" s="248"/>
      <c r="B48" s="29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292"/>
      <c r="AI48" s="295"/>
      <c r="AJ48" s="248"/>
    </row>
    <row r="49" spans="1:36" x14ac:dyDescent="0.2">
      <c r="A49" s="248"/>
      <c r="B49" s="29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292"/>
      <c r="AI49" s="295"/>
      <c r="AJ49" s="248"/>
    </row>
    <row r="50" spans="1:36" x14ac:dyDescent="0.2">
      <c r="A50" s="248"/>
      <c r="B50" s="29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292"/>
      <c r="AI50" s="295"/>
      <c r="AJ50" s="248"/>
    </row>
    <row r="51" spans="1:36" x14ac:dyDescent="0.2">
      <c r="A51" s="248"/>
      <c r="B51" s="29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292"/>
      <c r="AI51" s="292"/>
      <c r="AJ51" s="248"/>
    </row>
    <row r="52" spans="1:36" x14ac:dyDescent="0.2">
      <c r="A52" s="248"/>
      <c r="B52" s="292"/>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292"/>
      <c r="AI52" s="292"/>
      <c r="AJ52" s="248"/>
    </row>
    <row r="53" spans="1:36" x14ac:dyDescent="0.2">
      <c r="A53" s="248"/>
      <c r="B53" s="292"/>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292"/>
      <c r="AI53" s="292"/>
      <c r="AJ53" s="248"/>
    </row>
    <row r="54" spans="1:36" x14ac:dyDescent="0.2">
      <c r="A54" s="248"/>
      <c r="B54" s="29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292"/>
      <c r="AI54" s="292"/>
      <c r="AJ54" s="248"/>
    </row>
    <row r="55" spans="1:36" s="250" customFormat="1" x14ac:dyDescent="0.2">
      <c r="B55" s="29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296"/>
      <c r="AI55" s="296"/>
    </row>
    <row r="56" spans="1:36" s="250" customFormat="1" x14ac:dyDescent="0.2">
      <c r="B56" s="29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296"/>
      <c r="AI56" s="296"/>
    </row>
    <row r="57" spans="1:36" s="250" customFormat="1" x14ac:dyDescent="0.2">
      <c r="B57" s="29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296"/>
      <c r="AI57" s="296"/>
    </row>
    <row r="58" spans="1:36" s="250" customFormat="1" x14ac:dyDescent="0.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6" s="250" customFormat="1" x14ac:dyDescent="0.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6" s="250" customFormat="1" x14ac:dyDescent="0.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spans="1:36" s="250" customFormat="1" x14ac:dyDescent="0.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6" s="250" customFormat="1" x14ac:dyDescent="0.2">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6" s="250" customFormat="1" x14ac:dyDescent="0.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6" s="250" customFormat="1" x14ac:dyDescent="0.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3:33" s="250" customFormat="1" x14ac:dyDescent="0.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3:33" s="250" customFormat="1" x14ac:dyDescent="0.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3:33" s="250" customFormat="1" x14ac:dyDescent="0.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3:33" s="250" customFormat="1" x14ac:dyDescent="0.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3:33" s="250" customFormat="1" x14ac:dyDescent="0.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3:33" s="250" customFormat="1" x14ac:dyDescent="0.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3:33" s="250" customFormat="1" x14ac:dyDescent="0.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3:33" s="250" customFormat="1" x14ac:dyDescent="0.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3:33" s="250" customFormat="1" x14ac:dyDescent="0.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3:33" s="250" customFormat="1" x14ac:dyDescent="0.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3:33" s="250" customFormat="1" x14ac:dyDescent="0.2">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3:33" s="250" customFormat="1" x14ac:dyDescent="0.2">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3:33" s="250" customFormat="1" x14ac:dyDescent="0.2">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spans="3:33" s="250" customFormat="1" x14ac:dyDescent="0.2">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3:33" s="250" customFormat="1" x14ac:dyDescent="0.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3:33" s="250" customFormat="1" x14ac:dyDescent="0.2">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spans="3:33" s="250" customFormat="1" x14ac:dyDescent="0.2">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spans="3:33" s="250" customFormat="1" x14ac:dyDescent="0.2">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3:33" s="250" customFormat="1" x14ac:dyDescent="0.2">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3:33" s="250" customFormat="1" x14ac:dyDescent="0.2">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row>
    <row r="85" spans="3:33" s="250" customFormat="1" x14ac:dyDescent="0.2"/>
    <row r="86" spans="3:33" s="250" customFormat="1" x14ac:dyDescent="0.2"/>
    <row r="87" spans="3:33" s="250" customFormat="1" x14ac:dyDescent="0.2"/>
    <row r="88" spans="3:33" s="250" customFormat="1" x14ac:dyDescent="0.2"/>
    <row r="89" spans="3:33" s="250" customFormat="1" x14ac:dyDescent="0.2"/>
    <row r="90" spans="3:33" s="250" customFormat="1" x14ac:dyDescent="0.2"/>
    <row r="91" spans="3:33" s="250" customFormat="1" x14ac:dyDescent="0.2"/>
    <row r="92" spans="3:33" s="250" customFormat="1" x14ac:dyDescent="0.2"/>
    <row r="93" spans="3:33" s="250" customFormat="1" x14ac:dyDescent="0.2"/>
    <row r="94" spans="3:33" s="250" customFormat="1" x14ac:dyDescent="0.2"/>
    <row r="95" spans="3:33" s="250" customFormat="1" x14ac:dyDescent="0.2"/>
    <row r="96" spans="3:33" s="250" customFormat="1" x14ac:dyDescent="0.2"/>
    <row r="97" s="250" customFormat="1" x14ac:dyDescent="0.2"/>
    <row r="98" s="250" customFormat="1" x14ac:dyDescent="0.2"/>
    <row r="99" s="250" customFormat="1" x14ac:dyDescent="0.2"/>
    <row r="100" s="250" customFormat="1" x14ac:dyDescent="0.2"/>
    <row r="101" s="250" customFormat="1" x14ac:dyDescent="0.2"/>
    <row r="102" s="250" customFormat="1" x14ac:dyDescent="0.2"/>
    <row r="103" s="250" customFormat="1" x14ac:dyDescent="0.2"/>
    <row r="104" s="250" customFormat="1" x14ac:dyDescent="0.2"/>
    <row r="105" s="250" customFormat="1" x14ac:dyDescent="0.2"/>
    <row r="106" s="250" customFormat="1" x14ac:dyDescent="0.2"/>
    <row r="107" s="250" customFormat="1" x14ac:dyDescent="0.2"/>
    <row r="108" s="250" customFormat="1" x14ac:dyDescent="0.2"/>
    <row r="109" s="250" customFormat="1" x14ac:dyDescent="0.2"/>
    <row r="110" s="250" customFormat="1" x14ac:dyDescent="0.2"/>
    <row r="111" s="250" customFormat="1" x14ac:dyDescent="0.2"/>
    <row r="112" s="250" customFormat="1" x14ac:dyDescent="0.2"/>
    <row r="113" s="250" customFormat="1" x14ac:dyDescent="0.2"/>
    <row r="114" s="250" customFormat="1" x14ac:dyDescent="0.2"/>
    <row r="115" s="250" customFormat="1" x14ac:dyDescent="0.2"/>
    <row r="116" s="250" customFormat="1" x14ac:dyDescent="0.2"/>
    <row r="117" s="250" customFormat="1" x14ac:dyDescent="0.2"/>
    <row r="118" s="250" customFormat="1" x14ac:dyDescent="0.2"/>
    <row r="119" s="250" customFormat="1" x14ac:dyDescent="0.2"/>
    <row r="120" s="250" customFormat="1" x14ac:dyDescent="0.2"/>
    <row r="121" s="250" customFormat="1" x14ac:dyDescent="0.2"/>
    <row r="122" s="250" customFormat="1" x14ac:dyDescent="0.2"/>
    <row r="123" s="250" customFormat="1" x14ac:dyDescent="0.2"/>
    <row r="124" s="250" customFormat="1" x14ac:dyDescent="0.2"/>
    <row r="125" s="250" customFormat="1" x14ac:dyDescent="0.2"/>
    <row r="126" s="250" customFormat="1" x14ac:dyDescent="0.2"/>
    <row r="127" s="250" customFormat="1" x14ac:dyDescent="0.2"/>
    <row r="128" s="250" customFormat="1" x14ac:dyDescent="0.2"/>
    <row r="129" s="250" customFormat="1" x14ac:dyDescent="0.2"/>
    <row r="130" s="250" customFormat="1" x14ac:dyDescent="0.2"/>
    <row r="131" s="250" customFormat="1" x14ac:dyDescent="0.2"/>
    <row r="132" s="250" customFormat="1" x14ac:dyDescent="0.2"/>
    <row r="133" s="250" customFormat="1" x14ac:dyDescent="0.2"/>
    <row r="134" s="250" customFormat="1" x14ac:dyDescent="0.2"/>
    <row r="135" s="250" customFormat="1" x14ac:dyDescent="0.2"/>
    <row r="136" s="250" customFormat="1" x14ac:dyDescent="0.2"/>
    <row r="137" s="250" customFormat="1" x14ac:dyDescent="0.2"/>
    <row r="138" s="250" customFormat="1" x14ac:dyDescent="0.2"/>
    <row r="139" s="250" customFormat="1" x14ac:dyDescent="0.2"/>
    <row r="140" s="250" customFormat="1" x14ac:dyDescent="0.2"/>
    <row r="141" s="250" customFormat="1" x14ac:dyDescent="0.2"/>
    <row r="142" s="250" customFormat="1" x14ac:dyDescent="0.2"/>
    <row r="143" s="250" customFormat="1" x14ac:dyDescent="0.2"/>
    <row r="144" s="250" customFormat="1" x14ac:dyDescent="0.2"/>
    <row r="145" s="250" customFormat="1" x14ac:dyDescent="0.2"/>
    <row r="146" s="250" customFormat="1" x14ac:dyDescent="0.2"/>
    <row r="147" s="250" customFormat="1" x14ac:dyDescent="0.2"/>
    <row r="148" s="250" customFormat="1" x14ac:dyDescent="0.2"/>
    <row r="149" s="250" customFormat="1" x14ac:dyDescent="0.2"/>
    <row r="150" s="250" customFormat="1" x14ac:dyDescent="0.2"/>
    <row r="151" s="250" customFormat="1" x14ac:dyDescent="0.2"/>
    <row r="152" s="250" customFormat="1" x14ac:dyDescent="0.2"/>
    <row r="153" s="250" customFormat="1" x14ac:dyDescent="0.2"/>
    <row r="154" s="250" customFormat="1" x14ac:dyDescent="0.2"/>
    <row r="155" s="250" customFormat="1" x14ac:dyDescent="0.2"/>
    <row r="156" s="250" customFormat="1" x14ac:dyDescent="0.2"/>
    <row r="157" s="250" customFormat="1" x14ac:dyDescent="0.2"/>
    <row r="158" s="250" customFormat="1" x14ac:dyDescent="0.2"/>
    <row r="159" s="250" customFormat="1" x14ac:dyDescent="0.2"/>
    <row r="160" s="250" customFormat="1" x14ac:dyDescent="0.2"/>
    <row r="161" s="250" customFormat="1" x14ac:dyDescent="0.2"/>
    <row r="162" s="250" customFormat="1" x14ac:dyDescent="0.2"/>
    <row r="163" s="250" customFormat="1" x14ac:dyDescent="0.2"/>
    <row r="164" s="250" customFormat="1" x14ac:dyDescent="0.2"/>
    <row r="165" s="250" customFormat="1" x14ac:dyDescent="0.2"/>
    <row r="166" s="250" customFormat="1" x14ac:dyDescent="0.2"/>
    <row r="167" s="250" customFormat="1" x14ac:dyDescent="0.2"/>
    <row r="168" s="250" customFormat="1" x14ac:dyDescent="0.2"/>
    <row r="169" s="250" customFormat="1" x14ac:dyDescent="0.2"/>
    <row r="170" s="250" customFormat="1" x14ac:dyDescent="0.2"/>
    <row r="171" s="250" customFormat="1" x14ac:dyDescent="0.2"/>
    <row r="172" s="250" customFormat="1" x14ac:dyDescent="0.2"/>
    <row r="173" s="250" customFormat="1" x14ac:dyDescent="0.2"/>
    <row r="174" s="250" customFormat="1" x14ac:dyDescent="0.2"/>
    <row r="175" s="250" customFormat="1" x14ac:dyDescent="0.2"/>
    <row r="176" s="250" customFormat="1" x14ac:dyDescent="0.2"/>
    <row r="177" s="250" customFormat="1" x14ac:dyDescent="0.2"/>
    <row r="178" s="250" customFormat="1" x14ac:dyDescent="0.2"/>
    <row r="179" s="250" customFormat="1" x14ac:dyDescent="0.2"/>
    <row r="180" s="250" customFormat="1" x14ac:dyDescent="0.2"/>
    <row r="181" s="250" customFormat="1" x14ac:dyDescent="0.2"/>
    <row r="182" s="250" customFormat="1" x14ac:dyDescent="0.2"/>
    <row r="183" s="250" customFormat="1" x14ac:dyDescent="0.2"/>
    <row r="184" s="250" customFormat="1" x14ac:dyDescent="0.2"/>
    <row r="185" s="250" customFormat="1" x14ac:dyDescent="0.2"/>
    <row r="186" s="250" customFormat="1" x14ac:dyDescent="0.2"/>
    <row r="187" s="250" customFormat="1" x14ac:dyDescent="0.2"/>
    <row r="188" s="250" customFormat="1" x14ac:dyDescent="0.2"/>
    <row r="189" s="250" customFormat="1" x14ac:dyDescent="0.2"/>
    <row r="190" s="250" customFormat="1" x14ac:dyDescent="0.2"/>
    <row r="191" s="250" customFormat="1" x14ac:dyDescent="0.2"/>
    <row r="192" s="250" customFormat="1" x14ac:dyDescent="0.2"/>
    <row r="193" s="250" customFormat="1" x14ac:dyDescent="0.2"/>
    <row r="194" s="250" customFormat="1" x14ac:dyDescent="0.2"/>
    <row r="195" s="250" customFormat="1" x14ac:dyDescent="0.2"/>
    <row r="196" s="250" customFormat="1" x14ac:dyDescent="0.2"/>
    <row r="197" s="250" customFormat="1" x14ac:dyDescent="0.2"/>
    <row r="198" s="250" customFormat="1" x14ac:dyDescent="0.2"/>
    <row r="199" s="250" customFormat="1" x14ac:dyDescent="0.2"/>
    <row r="200" s="250" customFormat="1" x14ac:dyDescent="0.2"/>
    <row r="201" s="250" customFormat="1" x14ac:dyDescent="0.2"/>
    <row r="202" s="250" customFormat="1" x14ac:dyDescent="0.2"/>
    <row r="203" s="250" customFormat="1" x14ac:dyDescent="0.2"/>
    <row r="204" s="250" customFormat="1" x14ac:dyDescent="0.2"/>
    <row r="205" s="250" customFormat="1" x14ac:dyDescent="0.2"/>
    <row r="206" s="250" customFormat="1" x14ac:dyDescent="0.2"/>
    <row r="207" s="250" customFormat="1" x14ac:dyDescent="0.2"/>
    <row r="208" s="250" customFormat="1" x14ac:dyDescent="0.2"/>
    <row r="209" s="250" customFormat="1" x14ac:dyDescent="0.2"/>
    <row r="210" s="250" customFormat="1" x14ac:dyDescent="0.2"/>
    <row r="211" s="250" customFormat="1" x14ac:dyDescent="0.2"/>
    <row r="212" s="250" customFormat="1" x14ac:dyDescent="0.2"/>
    <row r="213" s="250" customFormat="1" x14ac:dyDescent="0.2"/>
    <row r="214" s="250" customFormat="1" x14ac:dyDescent="0.2"/>
    <row r="215" s="250" customFormat="1" x14ac:dyDescent="0.2"/>
    <row r="216" s="250" customFormat="1" x14ac:dyDescent="0.2"/>
    <row r="217" s="250" customFormat="1" x14ac:dyDescent="0.2"/>
    <row r="218" s="250" customFormat="1" x14ac:dyDescent="0.2"/>
    <row r="219" s="250" customFormat="1" x14ac:dyDescent="0.2"/>
    <row r="220" s="250" customFormat="1" x14ac:dyDescent="0.2"/>
    <row r="221" s="250" customFormat="1" x14ac:dyDescent="0.2"/>
    <row r="222" s="250" customFormat="1" x14ac:dyDescent="0.2"/>
    <row r="223" s="250" customFormat="1" x14ac:dyDescent="0.2"/>
    <row r="224" s="250" customFormat="1" x14ac:dyDescent="0.2"/>
    <row r="225" s="250" customFormat="1" x14ac:dyDescent="0.2"/>
    <row r="226" s="250" customFormat="1" x14ac:dyDescent="0.2"/>
    <row r="227" s="250" customFormat="1" x14ac:dyDescent="0.2"/>
    <row r="228" s="250" customFormat="1" x14ac:dyDescent="0.2"/>
    <row r="229" s="250" customFormat="1" x14ac:dyDescent="0.2"/>
    <row r="230" s="250" customFormat="1" x14ac:dyDescent="0.2"/>
    <row r="231" s="250" customFormat="1" x14ac:dyDescent="0.2"/>
    <row r="232" s="250" customFormat="1" x14ac:dyDescent="0.2"/>
    <row r="233" s="250" customFormat="1" x14ac:dyDescent="0.2"/>
    <row r="234" s="250" customFormat="1" x14ac:dyDescent="0.2"/>
    <row r="235" s="250" customFormat="1" x14ac:dyDescent="0.2"/>
    <row r="236" s="250" customFormat="1" x14ac:dyDescent="0.2"/>
    <row r="237" s="250" customFormat="1" x14ac:dyDescent="0.2"/>
    <row r="238" s="250" customFormat="1" x14ac:dyDescent="0.2"/>
    <row r="239" s="250" customFormat="1" x14ac:dyDescent="0.2"/>
    <row r="240" s="250" customFormat="1" x14ac:dyDescent="0.2"/>
    <row r="241" s="250" customFormat="1" x14ac:dyDescent="0.2"/>
    <row r="242" s="250" customFormat="1" x14ac:dyDescent="0.2"/>
    <row r="243" s="250" customFormat="1" x14ac:dyDescent="0.2"/>
    <row r="244" s="250" customFormat="1" x14ac:dyDescent="0.2"/>
    <row r="245" s="250" customFormat="1" x14ac:dyDescent="0.2"/>
    <row r="246" s="250" customFormat="1" x14ac:dyDescent="0.2"/>
    <row r="247" s="250" customFormat="1" x14ac:dyDescent="0.2"/>
    <row r="248" s="250" customFormat="1" x14ac:dyDescent="0.2"/>
    <row r="249" s="250" customFormat="1" x14ac:dyDescent="0.2"/>
    <row r="250" s="250" customFormat="1" x14ac:dyDescent="0.2"/>
    <row r="251" s="250" customFormat="1" x14ac:dyDescent="0.2"/>
    <row r="252" s="250" customFormat="1" x14ac:dyDescent="0.2"/>
    <row r="253" s="250" customFormat="1" x14ac:dyDescent="0.2"/>
    <row r="254" s="250" customFormat="1" x14ac:dyDescent="0.2"/>
    <row r="255" s="250" customFormat="1" x14ac:dyDescent="0.2"/>
    <row r="256" s="250" customFormat="1" x14ac:dyDescent="0.2"/>
    <row r="257" s="250" customFormat="1" x14ac:dyDescent="0.2"/>
    <row r="258" s="250" customFormat="1" x14ac:dyDescent="0.2"/>
    <row r="259" s="250" customFormat="1" x14ac:dyDescent="0.2"/>
    <row r="260" s="250" customFormat="1" x14ac:dyDescent="0.2"/>
    <row r="261" s="250" customFormat="1" x14ac:dyDescent="0.2"/>
    <row r="262" s="250" customFormat="1" x14ac:dyDescent="0.2"/>
    <row r="263" s="250" customFormat="1" x14ac:dyDescent="0.2"/>
    <row r="264" s="250" customFormat="1" x14ac:dyDescent="0.2"/>
    <row r="265" s="250" customFormat="1" x14ac:dyDescent="0.2"/>
    <row r="266" s="250" customFormat="1" x14ac:dyDescent="0.2"/>
    <row r="267" s="250" customFormat="1" x14ac:dyDescent="0.2"/>
    <row r="268" s="250" customFormat="1" x14ac:dyDescent="0.2"/>
    <row r="269" s="250" customFormat="1" x14ac:dyDescent="0.2"/>
    <row r="270" s="250" customFormat="1" x14ac:dyDescent="0.2"/>
    <row r="271" s="250" customFormat="1" x14ac:dyDescent="0.2"/>
    <row r="272" s="250" customFormat="1" x14ac:dyDescent="0.2"/>
    <row r="273" s="250" customFormat="1" x14ac:dyDescent="0.2"/>
    <row r="274" s="250" customFormat="1" x14ac:dyDescent="0.2"/>
    <row r="275" s="250" customFormat="1" x14ac:dyDescent="0.2"/>
    <row r="276" s="250" customFormat="1" x14ac:dyDescent="0.2"/>
    <row r="277" s="250" customFormat="1" x14ac:dyDescent="0.2"/>
    <row r="278" s="250" customFormat="1" x14ac:dyDescent="0.2"/>
    <row r="279" s="250" customFormat="1" x14ac:dyDescent="0.2"/>
    <row r="280" s="250" customFormat="1" x14ac:dyDescent="0.2"/>
    <row r="281" s="250" customFormat="1" x14ac:dyDescent="0.2"/>
    <row r="282" s="250" customFormat="1" x14ac:dyDescent="0.2"/>
    <row r="283" s="250" customFormat="1" x14ac:dyDescent="0.2"/>
    <row r="284" s="250" customFormat="1" x14ac:dyDescent="0.2"/>
    <row r="285" s="250" customFormat="1" x14ac:dyDescent="0.2"/>
    <row r="286" s="250" customFormat="1" x14ac:dyDescent="0.2"/>
    <row r="287" s="250" customFormat="1" x14ac:dyDescent="0.2"/>
    <row r="288" s="250" customFormat="1" x14ac:dyDescent="0.2"/>
    <row r="289" s="250" customFormat="1" x14ac:dyDescent="0.2"/>
    <row r="290" s="250" customFormat="1" x14ac:dyDescent="0.2"/>
    <row r="291" s="250" customFormat="1" x14ac:dyDescent="0.2"/>
    <row r="292" s="250" customFormat="1" x14ac:dyDescent="0.2"/>
    <row r="293" s="250" customFormat="1" x14ac:dyDescent="0.2"/>
    <row r="294" s="250" customFormat="1" x14ac:dyDescent="0.2"/>
    <row r="295" s="250" customFormat="1" x14ac:dyDescent="0.2"/>
    <row r="296" s="250" customFormat="1" x14ac:dyDescent="0.2"/>
    <row r="297" s="250" customFormat="1" x14ac:dyDescent="0.2"/>
    <row r="298" s="250" customFormat="1" x14ac:dyDescent="0.2"/>
    <row r="299" s="250" customFormat="1" x14ac:dyDescent="0.2"/>
    <row r="300" s="250" customFormat="1" x14ac:dyDescent="0.2"/>
    <row r="301" s="250" customFormat="1" x14ac:dyDescent="0.2"/>
    <row r="302" s="250" customFormat="1" x14ac:dyDescent="0.2"/>
    <row r="303" s="250" customFormat="1" x14ac:dyDescent="0.2"/>
    <row r="304" s="250" customFormat="1" x14ac:dyDescent="0.2"/>
    <row r="305" s="250" customFormat="1" x14ac:dyDescent="0.2"/>
    <row r="306" s="250" customFormat="1" x14ac:dyDescent="0.2"/>
    <row r="307" s="250" customFormat="1" x14ac:dyDescent="0.2"/>
    <row r="308" s="250" customFormat="1" x14ac:dyDescent="0.2"/>
    <row r="309" s="250" customFormat="1" x14ac:dyDescent="0.2"/>
    <row r="310" s="250" customFormat="1" x14ac:dyDescent="0.2"/>
    <row r="311" s="250" customFormat="1" x14ac:dyDescent="0.2"/>
    <row r="312" s="250" customFormat="1" x14ac:dyDescent="0.2"/>
    <row r="313" s="250" customFormat="1" x14ac:dyDescent="0.2"/>
    <row r="314" s="250" customFormat="1" x14ac:dyDescent="0.2"/>
    <row r="315" s="250" customFormat="1" x14ac:dyDescent="0.2"/>
    <row r="316" s="250" customFormat="1" x14ac:dyDescent="0.2"/>
    <row r="317" s="250" customFormat="1" x14ac:dyDescent="0.2"/>
    <row r="318" s="250" customFormat="1" x14ac:dyDescent="0.2"/>
    <row r="319" s="250" customFormat="1" x14ac:dyDescent="0.2"/>
    <row r="320" s="250" customFormat="1" x14ac:dyDescent="0.2"/>
    <row r="321" s="250" customFormat="1" x14ac:dyDescent="0.2"/>
    <row r="322" s="250" customFormat="1" x14ac:dyDescent="0.2"/>
    <row r="323" s="250" customFormat="1" x14ac:dyDescent="0.2"/>
    <row r="324" s="250" customFormat="1" x14ac:dyDescent="0.2"/>
    <row r="325" s="250" customFormat="1" x14ac:dyDescent="0.2"/>
    <row r="326" s="250" customFormat="1" x14ac:dyDescent="0.2"/>
    <row r="327" s="250" customFormat="1" x14ac:dyDescent="0.2"/>
    <row r="328" s="250" customFormat="1" x14ac:dyDescent="0.2"/>
    <row r="329" s="250" customFormat="1" x14ac:dyDescent="0.2"/>
    <row r="330" s="250" customFormat="1" x14ac:dyDescent="0.2"/>
    <row r="331" s="250" customFormat="1" x14ac:dyDescent="0.2"/>
    <row r="332" s="250" customFormat="1" x14ac:dyDescent="0.2"/>
    <row r="333" s="250" customFormat="1" x14ac:dyDescent="0.2"/>
    <row r="334" s="250" customFormat="1" x14ac:dyDescent="0.2"/>
    <row r="335" s="250" customFormat="1" x14ac:dyDescent="0.2"/>
    <row r="336" s="250" customFormat="1" x14ac:dyDescent="0.2"/>
    <row r="337" s="250" customFormat="1" x14ac:dyDescent="0.2"/>
    <row r="338" s="250" customFormat="1" x14ac:dyDescent="0.2"/>
    <row r="339" s="250" customFormat="1" x14ac:dyDescent="0.2"/>
    <row r="340" s="250" customFormat="1" x14ac:dyDescent="0.2"/>
    <row r="341" s="250" customFormat="1" x14ac:dyDescent="0.2"/>
    <row r="342" s="250" customFormat="1" x14ac:dyDescent="0.2"/>
    <row r="343" s="250" customFormat="1" x14ac:dyDescent="0.2"/>
    <row r="344" s="250" customFormat="1" x14ac:dyDescent="0.2"/>
    <row r="345" s="250" customFormat="1" x14ac:dyDescent="0.2"/>
    <row r="346" s="250" customFormat="1" x14ac:dyDescent="0.2"/>
    <row r="347" s="250" customFormat="1" x14ac:dyDescent="0.2"/>
    <row r="348" s="250" customFormat="1" x14ac:dyDescent="0.2"/>
    <row r="349" s="250" customFormat="1" x14ac:dyDescent="0.2"/>
    <row r="350" s="250" customFormat="1" x14ac:dyDescent="0.2"/>
    <row r="351" s="250" customFormat="1" x14ac:dyDescent="0.2"/>
    <row r="352" s="250" customFormat="1" x14ac:dyDescent="0.2"/>
    <row r="353" s="250" customFormat="1" x14ac:dyDescent="0.2"/>
    <row r="354" s="250" customFormat="1" x14ac:dyDescent="0.2"/>
    <row r="355" s="250" customFormat="1" x14ac:dyDescent="0.2"/>
    <row r="356" s="250" customFormat="1" x14ac:dyDescent="0.2"/>
    <row r="357" s="250" customFormat="1" x14ac:dyDescent="0.2"/>
    <row r="358" s="250" customFormat="1" x14ac:dyDescent="0.2"/>
    <row r="359" s="250" customFormat="1" x14ac:dyDescent="0.2"/>
    <row r="360" s="250" customFormat="1" x14ac:dyDescent="0.2"/>
    <row r="361" s="250" customFormat="1" x14ac:dyDescent="0.2"/>
    <row r="362" s="250" customFormat="1" x14ac:dyDescent="0.2"/>
    <row r="363" s="250" customFormat="1" x14ac:dyDescent="0.2"/>
    <row r="364" s="250" customFormat="1" x14ac:dyDescent="0.2"/>
    <row r="365" s="250" customFormat="1" x14ac:dyDescent="0.2"/>
    <row r="366" s="250" customFormat="1" x14ac:dyDescent="0.2"/>
    <row r="367" s="250" customFormat="1" x14ac:dyDescent="0.2"/>
    <row r="368" s="250" customFormat="1" x14ac:dyDescent="0.2"/>
    <row r="369" s="250" customFormat="1" x14ac:dyDescent="0.2"/>
    <row r="370" s="250" customFormat="1" x14ac:dyDescent="0.2"/>
    <row r="371" s="250" customFormat="1" x14ac:dyDescent="0.2"/>
    <row r="372" s="250" customFormat="1" x14ac:dyDescent="0.2"/>
    <row r="373" s="250" customFormat="1" x14ac:dyDescent="0.2"/>
    <row r="374" s="250" customFormat="1" x14ac:dyDescent="0.2"/>
    <row r="375" s="250" customFormat="1" x14ac:dyDescent="0.2"/>
    <row r="376" s="250" customFormat="1" x14ac:dyDescent="0.2"/>
    <row r="377" s="250" customFormat="1" x14ac:dyDescent="0.2"/>
    <row r="378" s="250" customFormat="1" x14ac:dyDescent="0.2"/>
    <row r="379" s="250" customFormat="1" x14ac:dyDescent="0.2"/>
    <row r="380" s="250" customFormat="1" x14ac:dyDescent="0.2"/>
    <row r="381" s="250" customFormat="1" x14ac:dyDescent="0.2"/>
    <row r="382" s="250" customFormat="1" x14ac:dyDescent="0.2"/>
    <row r="383" s="250" customFormat="1" x14ac:dyDescent="0.2"/>
    <row r="384" s="250" customFormat="1" x14ac:dyDescent="0.2"/>
    <row r="385" s="250" customFormat="1" x14ac:dyDescent="0.2"/>
    <row r="386" s="250" customFormat="1" x14ac:dyDescent="0.2"/>
    <row r="387" s="250" customFormat="1" x14ac:dyDescent="0.2"/>
    <row r="388" s="250" customFormat="1" x14ac:dyDescent="0.2"/>
    <row r="389" s="250" customFormat="1" x14ac:dyDescent="0.2"/>
    <row r="390" s="250" customFormat="1" x14ac:dyDescent="0.2"/>
    <row r="391" s="250" customFormat="1" x14ac:dyDescent="0.2"/>
    <row r="392" s="250" customFormat="1" x14ac:dyDescent="0.2"/>
    <row r="393" s="250" customFormat="1" x14ac:dyDescent="0.2"/>
    <row r="394" s="250" customFormat="1" x14ac:dyDescent="0.2"/>
    <row r="395" s="250" customFormat="1" x14ac:dyDescent="0.2"/>
    <row r="396" s="250" customFormat="1" x14ac:dyDescent="0.2"/>
    <row r="397" s="250" customFormat="1" x14ac:dyDescent="0.2"/>
    <row r="398" s="250" customFormat="1" x14ac:dyDescent="0.2"/>
    <row r="399" s="250" customFormat="1" x14ac:dyDescent="0.2"/>
    <row r="400" s="250" customFormat="1" x14ac:dyDescent="0.2"/>
    <row r="401" s="250" customFormat="1" x14ac:dyDescent="0.2"/>
    <row r="402" s="250" customFormat="1" x14ac:dyDescent="0.2"/>
    <row r="403" s="250" customFormat="1" x14ac:dyDescent="0.2"/>
    <row r="404" s="250" customFormat="1" x14ac:dyDescent="0.2"/>
    <row r="405" s="250" customFormat="1" x14ac:dyDescent="0.2"/>
    <row r="406" s="250" customFormat="1" x14ac:dyDescent="0.2"/>
    <row r="407" s="250" customFormat="1" x14ac:dyDescent="0.2"/>
    <row r="408" s="250" customFormat="1" x14ac:dyDescent="0.2"/>
    <row r="409" s="250" customFormat="1" x14ac:dyDescent="0.2"/>
    <row r="410" s="250" customFormat="1" x14ac:dyDescent="0.2"/>
    <row r="411" s="250" customFormat="1" x14ac:dyDescent="0.2"/>
    <row r="412" s="250" customFormat="1" x14ac:dyDescent="0.2"/>
    <row r="413" s="250" customFormat="1" x14ac:dyDescent="0.2"/>
    <row r="414" s="250" customFormat="1" x14ac:dyDescent="0.2"/>
    <row r="415" s="250" customFormat="1" x14ac:dyDescent="0.2"/>
    <row r="416" s="250" customFormat="1" x14ac:dyDescent="0.2"/>
    <row r="417" s="250" customFormat="1" x14ac:dyDescent="0.2"/>
    <row r="418" s="250" customFormat="1" x14ac:dyDescent="0.2"/>
    <row r="419" s="250" customFormat="1" x14ac:dyDescent="0.2"/>
    <row r="420" s="250" customFormat="1" x14ac:dyDescent="0.2"/>
    <row r="421" s="250" customFormat="1" x14ac:dyDescent="0.2"/>
    <row r="422" s="250" customFormat="1" x14ac:dyDescent="0.2"/>
    <row r="423" s="250" customFormat="1" x14ac:dyDescent="0.2"/>
    <row r="424" s="250" customFormat="1" x14ac:dyDescent="0.2"/>
    <row r="425" s="250" customFormat="1" x14ac:dyDescent="0.2"/>
    <row r="426" s="250" customFormat="1" x14ac:dyDescent="0.2"/>
    <row r="427" s="250" customFormat="1" x14ac:dyDescent="0.2"/>
    <row r="428" s="250" customFormat="1" x14ac:dyDescent="0.2"/>
    <row r="429" s="250" customFormat="1" x14ac:dyDescent="0.2"/>
    <row r="430" s="250" customFormat="1" x14ac:dyDescent="0.2"/>
    <row r="431" s="250" customFormat="1" x14ac:dyDescent="0.2"/>
    <row r="432" s="250" customFormat="1" x14ac:dyDescent="0.2"/>
    <row r="433" s="250" customFormat="1" x14ac:dyDescent="0.2"/>
    <row r="434" s="250" customFormat="1" x14ac:dyDescent="0.2"/>
    <row r="435" s="250" customFormat="1" x14ac:dyDescent="0.2"/>
    <row r="436" s="250" customFormat="1" x14ac:dyDescent="0.2"/>
    <row r="437" s="250" customFormat="1" x14ac:dyDescent="0.2"/>
    <row r="438" s="250" customFormat="1" x14ac:dyDescent="0.2"/>
    <row r="439" s="250" customFormat="1" x14ac:dyDescent="0.2"/>
    <row r="440" s="250" customFormat="1" x14ac:dyDescent="0.2"/>
    <row r="441" s="250" customFormat="1" x14ac:dyDescent="0.2"/>
    <row r="442" s="250" customFormat="1" x14ac:dyDescent="0.2"/>
    <row r="443" s="250" customFormat="1" x14ac:dyDescent="0.2"/>
    <row r="444" s="250" customFormat="1" x14ac:dyDescent="0.2"/>
    <row r="445" s="250" customFormat="1" x14ac:dyDescent="0.2"/>
    <row r="446" s="250" customFormat="1" x14ac:dyDescent="0.2"/>
    <row r="447" s="250" customFormat="1" x14ac:dyDescent="0.2"/>
  </sheetData>
  <mergeCells count="3">
    <mergeCell ref="C3:W3"/>
    <mergeCell ref="C4:W4"/>
    <mergeCell ref="B45:Y46"/>
  </mergeCells>
  <pageMargins left="0.7" right="0.7" top="0.75" bottom="0.75" header="0.3" footer="0.3"/>
  <pageSetup paperSize="9" scale="6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7"/>
  <sheetViews>
    <sheetView zoomScale="75" zoomScaleNormal="75" workbookViewId="0">
      <pane xSplit="2" ySplit="6" topLeftCell="M19" activePane="bottomRight" state="frozen"/>
      <selection activeCell="AM46" sqref="AM46"/>
      <selection pane="topRight" activeCell="AM46" sqref="AM46"/>
      <selection pane="bottomLeft" activeCell="AM46" sqref="AM46"/>
      <selection pane="bottomRight" activeCell="AI28" sqref="AI28:AL28"/>
    </sheetView>
  </sheetViews>
  <sheetFormatPr defaultColWidth="9.140625" defaultRowHeight="12.75" x14ac:dyDescent="0.2"/>
  <cols>
    <col min="1" max="1" width="9.140625" style="250"/>
    <col min="2" max="2" width="6.5703125" style="250" customWidth="1"/>
    <col min="3" max="4" width="8" style="250" customWidth="1"/>
    <col min="5" max="5" width="7.42578125" style="250" customWidth="1"/>
    <col min="6" max="8" width="6.28515625" style="250" customWidth="1"/>
    <col min="9" max="9" width="6.7109375" style="250" customWidth="1"/>
    <col min="10" max="15" width="6.28515625" style="250" customWidth="1"/>
    <col min="16" max="16" width="7.7109375" style="250" customWidth="1"/>
    <col min="17" max="17" width="6.7109375" style="250" customWidth="1"/>
    <col min="18" max="20" width="6.28515625" style="250" customWidth="1"/>
    <col min="21" max="27" width="6.7109375" style="250" customWidth="1"/>
    <col min="28" max="28" width="7.7109375" style="250" customWidth="1"/>
    <col min="29" max="32" width="9.140625" style="250"/>
    <col min="33" max="33" width="6.5703125" style="250" customWidth="1"/>
    <col min="34" max="34" width="7.28515625" style="250" customWidth="1"/>
    <col min="35" max="59" width="5.7109375" style="250" customWidth="1"/>
    <col min="60" max="16384" width="9.140625" style="250"/>
  </cols>
  <sheetData>
    <row r="1" spans="1:62" ht="15.75" x14ac:dyDescent="0.25">
      <c r="A1" s="300" t="s">
        <v>44</v>
      </c>
      <c r="B1" s="248"/>
      <c r="C1" s="303"/>
      <c r="D1" s="248"/>
      <c r="E1" s="248"/>
      <c r="F1" s="248"/>
      <c r="G1" s="304"/>
      <c r="H1" s="304"/>
      <c r="I1" s="248"/>
      <c r="J1" s="248"/>
      <c r="K1" s="248"/>
      <c r="L1" s="248"/>
      <c r="M1" s="248"/>
      <c r="N1" s="248"/>
      <c r="O1" s="249" t="str">
        <f>A1</f>
        <v>3.2.10</v>
      </c>
      <c r="P1" s="249" t="str">
        <f>A1</f>
        <v>3.2.10</v>
      </c>
      <c r="Q1" s="251"/>
      <c r="R1" s="304"/>
      <c r="S1" s="248"/>
      <c r="T1" s="304"/>
      <c r="U1" s="304"/>
      <c r="V1" s="248"/>
      <c r="W1" s="248"/>
      <c r="X1" s="248"/>
      <c r="Y1" s="248"/>
      <c r="Z1" s="248"/>
      <c r="AA1" s="248"/>
      <c r="AB1" s="248"/>
      <c r="AC1" s="249" t="str">
        <f>A1</f>
        <v>3.2.10</v>
      </c>
      <c r="AD1" s="251"/>
      <c r="AE1" s="249"/>
      <c r="AF1" s="248"/>
      <c r="AG1" s="300"/>
      <c r="AH1" s="249" t="str">
        <f>A1</f>
        <v>3.2.10</v>
      </c>
      <c r="AI1" s="251"/>
      <c r="AJ1" s="248"/>
      <c r="AK1" s="248"/>
      <c r="AL1" s="248"/>
      <c r="AM1" s="304"/>
      <c r="AN1" s="248"/>
      <c r="AO1" s="248"/>
      <c r="AP1" s="248"/>
      <c r="AQ1" s="248"/>
      <c r="AR1" s="248"/>
      <c r="AS1" s="248"/>
      <c r="AT1" s="249" t="str">
        <f>A1</f>
        <v>3.2.10</v>
      </c>
      <c r="AU1" s="247" t="str">
        <f>A1</f>
        <v>3.2.10</v>
      </c>
      <c r="AX1" s="248"/>
      <c r="AY1" s="248"/>
      <c r="AZ1" s="248"/>
      <c r="BA1" s="248"/>
      <c r="BB1" s="248"/>
      <c r="BC1" s="248"/>
      <c r="BD1" s="248"/>
      <c r="BE1" s="248"/>
      <c r="BF1" s="248"/>
      <c r="BG1" s="248"/>
      <c r="BH1" s="249" t="str">
        <f>A1</f>
        <v>3.2.10</v>
      </c>
      <c r="BI1" s="251"/>
      <c r="BJ1" s="252"/>
    </row>
    <row r="2" spans="1:62" ht="15.75" x14ac:dyDescent="0.2">
      <c r="A2" s="252"/>
      <c r="B2" s="253"/>
      <c r="C2" s="253"/>
      <c r="D2" s="248"/>
      <c r="E2" s="248"/>
      <c r="F2" s="248"/>
      <c r="G2" s="248"/>
      <c r="H2" s="248"/>
      <c r="I2" s="248"/>
      <c r="J2" s="248"/>
      <c r="K2" s="248"/>
      <c r="L2" s="248"/>
      <c r="M2" s="248"/>
      <c r="N2" s="248"/>
      <c r="O2" s="248"/>
      <c r="P2" s="248"/>
      <c r="Q2" s="253"/>
      <c r="R2" s="304"/>
      <c r="S2" s="253"/>
      <c r="T2" s="253"/>
      <c r="U2" s="253"/>
      <c r="V2" s="253"/>
      <c r="W2" s="253"/>
      <c r="X2" s="253"/>
      <c r="Y2" s="253"/>
      <c r="Z2" s="253"/>
      <c r="AA2" s="253"/>
      <c r="AB2" s="253"/>
      <c r="AC2" s="253"/>
      <c r="AD2" s="253"/>
      <c r="AE2" s="253"/>
      <c r="AF2" s="253"/>
      <c r="AG2" s="252"/>
      <c r="AH2" s="252"/>
      <c r="AI2" s="253"/>
      <c r="AJ2" s="248"/>
      <c r="AK2" s="248"/>
      <c r="AL2" s="248"/>
      <c r="AM2" s="248"/>
      <c r="AN2" s="248"/>
      <c r="AO2" s="248"/>
      <c r="AP2" s="248"/>
      <c r="AQ2" s="248"/>
      <c r="AR2" s="248"/>
      <c r="AS2" s="253"/>
      <c r="AT2" s="253"/>
      <c r="AU2" s="253"/>
      <c r="AV2" s="253"/>
      <c r="AW2" s="253"/>
      <c r="AX2" s="253"/>
      <c r="AY2" s="253"/>
      <c r="AZ2" s="253"/>
      <c r="BA2" s="253"/>
      <c r="BB2" s="253"/>
      <c r="BC2" s="253"/>
      <c r="BD2" s="253"/>
      <c r="BE2" s="253"/>
      <c r="BF2" s="253"/>
      <c r="BG2" s="253"/>
      <c r="BH2" s="253"/>
      <c r="BI2" s="253"/>
      <c r="BJ2" s="616"/>
    </row>
    <row r="3" spans="1:62" ht="18" x14ac:dyDescent="0.2">
      <c r="A3" s="252"/>
      <c r="B3" s="254"/>
      <c r="C3" s="254"/>
      <c r="D3" s="617" t="s">
        <v>45</v>
      </c>
      <c r="E3" s="618"/>
      <c r="F3" s="618"/>
      <c r="G3" s="618"/>
      <c r="H3" s="618"/>
      <c r="I3" s="618"/>
      <c r="J3" s="618"/>
      <c r="K3" s="618"/>
      <c r="L3" s="618"/>
      <c r="M3" s="618"/>
      <c r="N3" s="618"/>
      <c r="O3" s="618"/>
      <c r="P3" s="618"/>
      <c r="Q3" s="618"/>
      <c r="R3" s="618"/>
      <c r="S3" s="618"/>
      <c r="T3" s="618"/>
      <c r="U3" s="619"/>
      <c r="V3" s="619"/>
      <c r="W3" s="619"/>
      <c r="X3" s="619"/>
      <c r="Y3" s="305"/>
      <c r="Z3" s="305"/>
      <c r="AA3" s="305"/>
      <c r="AB3" s="305"/>
      <c r="AC3" s="305"/>
      <c r="AD3" s="305"/>
      <c r="AE3" s="306"/>
      <c r="AF3" s="306"/>
      <c r="AG3" s="252"/>
      <c r="AH3" s="252"/>
      <c r="AI3" s="617" t="s">
        <v>45</v>
      </c>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248"/>
      <c r="BI3" s="248"/>
      <c r="BJ3" s="616"/>
    </row>
    <row r="4" spans="1:62" x14ac:dyDescent="0.2">
      <c r="A4" s="252"/>
      <c r="B4" s="254"/>
      <c r="C4" s="254"/>
      <c r="D4" s="307" t="s">
        <v>46</v>
      </c>
      <c r="E4" s="251"/>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5"/>
      <c r="AF4" s="305"/>
      <c r="AG4" s="252"/>
      <c r="AH4" s="252"/>
      <c r="AI4" s="621" t="s">
        <v>47</v>
      </c>
      <c r="AJ4" s="614"/>
      <c r="AK4" s="614"/>
      <c r="AL4" s="614"/>
      <c r="AM4" s="614"/>
      <c r="AN4" s="614"/>
      <c r="AO4" s="614"/>
      <c r="AP4" s="614"/>
      <c r="AQ4" s="614"/>
      <c r="AR4" s="614"/>
      <c r="AS4" s="614"/>
      <c r="AT4" s="614"/>
      <c r="AU4" s="614"/>
      <c r="AV4" s="614"/>
      <c r="AW4" s="305"/>
      <c r="AX4" s="305"/>
      <c r="AY4" s="305"/>
      <c r="AZ4" s="305"/>
      <c r="BA4" s="305"/>
      <c r="BB4" s="305"/>
      <c r="BC4" s="305"/>
      <c r="BD4" s="305"/>
      <c r="BE4" s="305"/>
      <c r="BF4" s="305"/>
      <c r="BG4" s="305"/>
      <c r="BH4" s="258"/>
      <c r="BI4" s="258"/>
      <c r="BJ4" s="252"/>
    </row>
    <row r="5" spans="1:62" ht="13.5" thickBot="1" x14ac:dyDescent="0.25">
      <c r="A5" s="252"/>
      <c r="B5" s="254"/>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251"/>
      <c r="AD5" s="258"/>
      <c r="AE5" s="258"/>
      <c r="AF5" s="252"/>
      <c r="AG5" s="254"/>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248"/>
      <c r="BI5" s="248"/>
      <c r="BJ5" s="252"/>
    </row>
    <row r="6" spans="1:62" ht="124.9" customHeight="1" x14ac:dyDescent="0.2">
      <c r="A6" s="252"/>
      <c r="B6" s="254"/>
      <c r="C6" s="311" t="s">
        <v>48</v>
      </c>
      <c r="D6" s="312" t="s">
        <v>49</v>
      </c>
      <c r="E6" s="313" t="s">
        <v>50</v>
      </c>
      <c r="F6" s="314" t="s">
        <v>51</v>
      </c>
      <c r="G6" s="314" t="s">
        <v>52</v>
      </c>
      <c r="H6" s="315" t="s">
        <v>53</v>
      </c>
      <c r="I6" s="313" t="s">
        <v>54</v>
      </c>
      <c r="J6" s="314" t="s">
        <v>55</v>
      </c>
      <c r="K6" s="314" t="s">
        <v>56</v>
      </c>
      <c r="L6" s="314" t="s">
        <v>57</v>
      </c>
      <c r="M6" s="314" t="s">
        <v>58</v>
      </c>
      <c r="N6" s="314" t="s">
        <v>59</v>
      </c>
      <c r="O6" s="316" t="s">
        <v>60</v>
      </c>
      <c r="P6" s="317" t="s">
        <v>61</v>
      </c>
      <c r="Q6" s="313" t="s">
        <v>62</v>
      </c>
      <c r="R6" s="314" t="s">
        <v>63</v>
      </c>
      <c r="S6" s="314" t="s">
        <v>64</v>
      </c>
      <c r="T6" s="315" t="s">
        <v>65</v>
      </c>
      <c r="U6" s="318" t="s">
        <v>66</v>
      </c>
      <c r="V6" s="319" t="s">
        <v>67</v>
      </c>
      <c r="W6" s="320" t="s">
        <v>68</v>
      </c>
      <c r="X6" s="321" t="s">
        <v>69</v>
      </c>
      <c r="Y6" s="321" t="s">
        <v>70</v>
      </c>
      <c r="Z6" s="321" t="s">
        <v>71</v>
      </c>
      <c r="AA6" s="321" t="s">
        <v>72</v>
      </c>
      <c r="AB6" s="322" t="s">
        <v>73</v>
      </c>
      <c r="AD6" s="263"/>
      <c r="AE6" s="263"/>
      <c r="AF6" s="252"/>
      <c r="AG6" s="254"/>
      <c r="AH6" s="311" t="s">
        <v>48</v>
      </c>
      <c r="AI6" s="312" t="s">
        <v>49</v>
      </c>
      <c r="AJ6" s="313" t="s">
        <v>50</v>
      </c>
      <c r="AK6" s="314" t="s">
        <v>51</v>
      </c>
      <c r="AL6" s="314" t="s">
        <v>52</v>
      </c>
      <c r="AM6" s="315" t="s">
        <v>53</v>
      </c>
      <c r="AN6" s="323" t="s">
        <v>54</v>
      </c>
      <c r="AO6" s="314" t="s">
        <v>55</v>
      </c>
      <c r="AP6" s="314" t="s">
        <v>56</v>
      </c>
      <c r="AQ6" s="314" t="s">
        <v>57</v>
      </c>
      <c r="AR6" s="314" t="s">
        <v>58</v>
      </c>
      <c r="AS6" s="314" t="s">
        <v>59</v>
      </c>
      <c r="AT6" s="316" t="s">
        <v>60</v>
      </c>
      <c r="AU6" s="317" t="s">
        <v>61</v>
      </c>
      <c r="AV6" s="313" t="s">
        <v>62</v>
      </c>
      <c r="AW6" s="314" t="s">
        <v>63</v>
      </c>
      <c r="AX6" s="314" t="s">
        <v>64</v>
      </c>
      <c r="AY6" s="315" t="s">
        <v>65</v>
      </c>
      <c r="AZ6" s="318" t="s">
        <v>66</v>
      </c>
      <c r="BA6" s="319" t="s">
        <v>67</v>
      </c>
      <c r="BB6" s="320" t="s">
        <v>68</v>
      </c>
      <c r="BC6" s="321" t="s">
        <v>69</v>
      </c>
      <c r="BD6" s="321" t="s">
        <v>70</v>
      </c>
      <c r="BE6" s="321" t="s">
        <v>71</v>
      </c>
      <c r="BF6" s="321" t="s">
        <v>72</v>
      </c>
      <c r="BG6" s="321" t="s">
        <v>73</v>
      </c>
      <c r="BH6" s="248"/>
      <c r="BI6" s="248"/>
      <c r="BJ6" s="252"/>
    </row>
    <row r="7" spans="1:62" x14ac:dyDescent="0.2">
      <c r="A7" s="252"/>
      <c r="B7" s="324">
        <v>1990</v>
      </c>
      <c r="C7" s="325">
        <v>3593.28538961</v>
      </c>
      <c r="D7" s="326">
        <v>3570.1033320199999</v>
      </c>
      <c r="E7" s="327">
        <v>1430.26789368</v>
      </c>
      <c r="F7" s="328">
        <v>1226.4628785099999</v>
      </c>
      <c r="G7" s="328">
        <v>103.00189175999999</v>
      </c>
      <c r="H7" s="329">
        <v>100.80312339999999</v>
      </c>
      <c r="I7" s="330">
        <v>721.18853130000002</v>
      </c>
      <c r="J7" s="328">
        <v>151.54459450000002</v>
      </c>
      <c r="K7" s="328">
        <v>12.18562637</v>
      </c>
      <c r="L7" s="328">
        <v>101.825552</v>
      </c>
      <c r="M7" s="328">
        <v>29.881530980000001</v>
      </c>
      <c r="N7" s="328">
        <v>45.18865864</v>
      </c>
      <c r="O7" s="328">
        <v>380.56256881000002</v>
      </c>
      <c r="P7" s="331">
        <v>714.19975742999998</v>
      </c>
      <c r="Q7" s="330">
        <v>682.92678677999993</v>
      </c>
      <c r="R7" s="328">
        <v>169.60964996999999</v>
      </c>
      <c r="S7" s="328">
        <v>426.62280719</v>
      </c>
      <c r="T7" s="329">
        <v>86.694329609999997</v>
      </c>
      <c r="U7" s="332">
        <v>21.520362840000001</v>
      </c>
      <c r="V7" s="333">
        <v>23.182057580000002</v>
      </c>
      <c r="W7" s="334">
        <v>312.81426685999998</v>
      </c>
      <c r="X7" s="335">
        <v>14.06655823</v>
      </c>
      <c r="Y7" s="335">
        <v>3.82371908</v>
      </c>
      <c r="Z7" s="335" t="s">
        <v>34</v>
      </c>
      <c r="AA7" s="335">
        <v>4.3169192599999997</v>
      </c>
      <c r="AB7" s="335">
        <v>3928.3068530299997</v>
      </c>
      <c r="AC7" s="336"/>
      <c r="AD7" s="5"/>
      <c r="AE7" s="5"/>
      <c r="AF7" s="252"/>
      <c r="AG7" s="324">
        <v>1990</v>
      </c>
      <c r="AH7" s="337">
        <f>IF(ISERROR(  (C7/$AB7)*100 ),"",(C7/$AB7)  *100 )</f>
        <v>91.471606573666989</v>
      </c>
      <c r="AI7" s="338">
        <f t="shared" ref="AI7:AX22" si="0">IF(ISERROR(  (D7/$AB7)*100 ),"",(D7/$AB7)  *100 )</f>
        <v>90.881478091923782</v>
      </c>
      <c r="AJ7" s="339">
        <f t="shared" si="0"/>
        <v>36.409271148886937</v>
      </c>
      <c r="AK7" s="340">
        <f t="shared" si="0"/>
        <v>31.221157725089597</v>
      </c>
      <c r="AL7" s="340">
        <f t="shared" si="0"/>
        <v>2.6220429211264924</v>
      </c>
      <c r="AM7" s="341">
        <f t="shared" si="0"/>
        <v>2.5660705024162778</v>
      </c>
      <c r="AN7" s="342">
        <f t="shared" si="0"/>
        <v>18.358762649708222</v>
      </c>
      <c r="AO7" s="340">
        <f t="shared" si="0"/>
        <v>3.8577585756344352</v>
      </c>
      <c r="AP7" s="340">
        <f t="shared" si="0"/>
        <v>0.31020047124376054</v>
      </c>
      <c r="AQ7" s="340">
        <f t="shared" si="0"/>
        <v>2.5920977105304144</v>
      </c>
      <c r="AR7" s="340">
        <f t="shared" si="0"/>
        <v>0.7606720171809298</v>
      </c>
      <c r="AS7" s="340">
        <f t="shared" si="0"/>
        <v>1.150334236368141</v>
      </c>
      <c r="AT7" s="340">
        <f t="shared" si="0"/>
        <v>9.6876996387505407</v>
      </c>
      <c r="AU7" s="343">
        <f t="shared" si="0"/>
        <v>18.180854606078448</v>
      </c>
      <c r="AV7" s="342">
        <f t="shared" si="0"/>
        <v>17.384761739099929</v>
      </c>
      <c r="AW7" s="340">
        <f t="shared" si="0"/>
        <v>4.3176273217856158</v>
      </c>
      <c r="AX7" s="340">
        <f t="shared" si="0"/>
        <v>10.8602210354554</v>
      </c>
      <c r="AY7" s="341">
        <f t="shared" ref="AY7:BF35" si="1">IF(ISERROR(  (T7/$AB7)*100 ),"",(T7/$AB7)  *100 )</f>
        <v>2.2069133816043554</v>
      </c>
      <c r="AZ7" s="344">
        <f t="shared" si="1"/>
        <v>0.54782794840481508</v>
      </c>
      <c r="BA7" s="345">
        <f t="shared" si="1"/>
        <v>0.59012848148863706</v>
      </c>
      <c r="BB7" s="346">
        <f t="shared" si="1"/>
        <v>7.9630812602818599</v>
      </c>
      <c r="BC7" s="347">
        <f t="shared" si="1"/>
        <v>0.35808196142188126</v>
      </c>
      <c r="BD7" s="347">
        <f t="shared" si="1"/>
        <v>9.7337586473181734E-2</v>
      </c>
      <c r="BE7" s="347" t="str">
        <f t="shared" si="1"/>
        <v/>
      </c>
      <c r="BF7" s="347">
        <f>IF(ISERROR(  (AA7/$AB7)*100 ),"",(AA7/$AB7)  *100 )</f>
        <v>0.10989261841065835</v>
      </c>
      <c r="BG7" s="348">
        <f>SUM(AH7)+SUM(BB7:BF7)</f>
        <v>100.00000000025457</v>
      </c>
      <c r="BH7" s="349"/>
      <c r="BI7" s="248"/>
      <c r="BJ7" s="350"/>
    </row>
    <row r="8" spans="1:62" x14ac:dyDescent="0.2">
      <c r="A8" s="252"/>
      <c r="B8" s="324">
        <v>1991</v>
      </c>
      <c r="C8" s="351">
        <v>3560.1968118300001</v>
      </c>
      <c r="D8" s="352">
        <v>3538.7214251</v>
      </c>
      <c r="E8" s="353">
        <v>1397.7306715299999</v>
      </c>
      <c r="F8" s="354">
        <v>1206.8191266900001</v>
      </c>
      <c r="G8" s="354">
        <v>96.471647219999994</v>
      </c>
      <c r="H8" s="355">
        <v>94.439897619999996</v>
      </c>
      <c r="I8" s="356">
        <v>683.32256948999998</v>
      </c>
      <c r="J8" s="354">
        <v>140.48375514</v>
      </c>
      <c r="K8" s="354">
        <v>13.131319420000001</v>
      </c>
      <c r="L8" s="354">
        <v>98.133020059999993</v>
      </c>
      <c r="M8" s="354">
        <v>32.293804260000002</v>
      </c>
      <c r="N8" s="354">
        <v>48.928278339999999</v>
      </c>
      <c r="O8" s="354">
        <v>350.35239227</v>
      </c>
      <c r="P8" s="357">
        <v>722.61315073000003</v>
      </c>
      <c r="Q8" s="356">
        <v>717.05131592999999</v>
      </c>
      <c r="R8" s="354">
        <v>175.15024439000001</v>
      </c>
      <c r="S8" s="354">
        <v>455.90386787</v>
      </c>
      <c r="T8" s="355">
        <v>85.997203670000005</v>
      </c>
      <c r="U8" s="358">
        <v>18.003717430000002</v>
      </c>
      <c r="V8" s="359">
        <v>21.475386729999997</v>
      </c>
      <c r="W8" s="360">
        <v>285.89177271</v>
      </c>
      <c r="X8" s="361">
        <v>11.23753048</v>
      </c>
      <c r="Y8" s="361">
        <v>3.7996160799999998</v>
      </c>
      <c r="Z8" s="361" t="s">
        <v>34</v>
      </c>
      <c r="AA8" s="361">
        <v>4.1114301900000001</v>
      </c>
      <c r="AB8" s="361">
        <v>3865.2371613</v>
      </c>
      <c r="AC8" s="336"/>
      <c r="AD8" s="5"/>
      <c r="AE8" s="5"/>
      <c r="AF8" s="252"/>
      <c r="AG8" s="324">
        <v>1991</v>
      </c>
      <c r="AH8" s="362">
        <f t="shared" ref="AH8:AW35" si="2">IF(ISERROR(  (C8/$AB8)*100 ),"",(C8/$AB8)  *100 )</f>
        <v>92.108107814853852</v>
      </c>
      <c r="AI8" s="363">
        <f t="shared" si="0"/>
        <v>91.552504475813777</v>
      </c>
      <c r="AJ8" s="364">
        <f t="shared" si="0"/>
        <v>36.161575944796603</v>
      </c>
      <c r="AK8" s="365">
        <f t="shared" si="0"/>
        <v>31.222382387633594</v>
      </c>
      <c r="AL8" s="365">
        <f t="shared" si="0"/>
        <v>2.4958791192919598</v>
      </c>
      <c r="AM8" s="366">
        <f t="shared" si="0"/>
        <v>2.4433144378710492</v>
      </c>
      <c r="AN8" s="367">
        <f t="shared" si="0"/>
        <v>17.678671216649931</v>
      </c>
      <c r="AO8" s="365">
        <f t="shared" si="0"/>
        <v>3.634544253754171</v>
      </c>
      <c r="AP8" s="365">
        <f t="shared" si="0"/>
        <v>0.33972868602928175</v>
      </c>
      <c r="AQ8" s="365">
        <f t="shared" si="0"/>
        <v>2.5388615488472328</v>
      </c>
      <c r="AR8" s="365">
        <f t="shared" si="0"/>
        <v>0.83549347458769085</v>
      </c>
      <c r="AS8" s="365">
        <f t="shared" si="0"/>
        <v>1.2658544947742325</v>
      </c>
      <c r="AT8" s="365">
        <f t="shared" si="0"/>
        <v>9.0641887586573233</v>
      </c>
      <c r="AU8" s="368">
        <f t="shared" si="0"/>
        <v>18.695182742343359</v>
      </c>
      <c r="AV8" s="367">
        <f t="shared" si="0"/>
        <v>18.551288989698971</v>
      </c>
      <c r="AW8" s="365">
        <f t="shared" si="0"/>
        <v>4.5314229652881508</v>
      </c>
      <c r="AX8" s="365">
        <f t="shared" si="0"/>
        <v>11.794977871853671</v>
      </c>
      <c r="AY8" s="366">
        <f t="shared" si="1"/>
        <v>2.22488815255715</v>
      </c>
      <c r="AZ8" s="369">
        <f t="shared" si="1"/>
        <v>0.46578558258362568</v>
      </c>
      <c r="BA8" s="370">
        <f t="shared" si="1"/>
        <v>0.5556033390400591</v>
      </c>
      <c r="BB8" s="371">
        <f t="shared" si="1"/>
        <v>7.3964872213389796</v>
      </c>
      <c r="BC8" s="372">
        <f t="shared" si="1"/>
        <v>0.29073327226887336</v>
      </c>
      <c r="BD8" s="372">
        <f t="shared" si="1"/>
        <v>9.8302275421621732E-2</v>
      </c>
      <c r="BE8" s="372" t="str">
        <f t="shared" si="1"/>
        <v/>
      </c>
      <c r="BF8" s="372">
        <f t="shared" si="1"/>
        <v>0.10636941585797022</v>
      </c>
      <c r="BG8" s="373">
        <f t="shared" ref="BG8:BG37" si="3">SUM(AH8)+SUM(BB8:BF8)</f>
        <v>99.999999999741291</v>
      </c>
      <c r="BH8" s="349"/>
      <c r="BI8" s="248"/>
      <c r="BJ8" s="350"/>
    </row>
    <row r="9" spans="1:62" x14ac:dyDescent="0.2">
      <c r="A9" s="252"/>
      <c r="B9" s="324">
        <v>1992</v>
      </c>
      <c r="C9" s="374">
        <v>3452.0890959199996</v>
      </c>
      <c r="D9" s="375">
        <v>3430.5139570299998</v>
      </c>
      <c r="E9" s="376">
        <v>1351.06987987</v>
      </c>
      <c r="F9" s="377">
        <v>1171.05425814</v>
      </c>
      <c r="G9" s="377">
        <v>96.307448239999999</v>
      </c>
      <c r="H9" s="378">
        <v>83.708173479999999</v>
      </c>
      <c r="I9" s="379">
        <v>647.34713396999996</v>
      </c>
      <c r="J9" s="377">
        <v>130.14345729000001</v>
      </c>
      <c r="K9" s="377">
        <v>12.04710145</v>
      </c>
      <c r="L9" s="377">
        <v>85.867772189999997</v>
      </c>
      <c r="M9" s="377">
        <v>30.578485840000003</v>
      </c>
      <c r="N9" s="377">
        <v>47.246755279999995</v>
      </c>
      <c r="O9" s="377">
        <v>341.46356192000002</v>
      </c>
      <c r="P9" s="380">
        <v>746.44027538</v>
      </c>
      <c r="Q9" s="379">
        <v>671.26824426999997</v>
      </c>
      <c r="R9" s="377">
        <v>158.22670240000002</v>
      </c>
      <c r="S9" s="377">
        <v>430.02420675000002</v>
      </c>
      <c r="T9" s="378">
        <v>83.017335130000006</v>
      </c>
      <c r="U9" s="381">
        <v>14.38842354</v>
      </c>
      <c r="V9" s="382">
        <v>21.575138889999998</v>
      </c>
      <c r="W9" s="383">
        <v>270.90084607000006</v>
      </c>
      <c r="X9" s="384">
        <v>9.7817141599999999</v>
      </c>
      <c r="Y9" s="384">
        <v>3.8526709399999999</v>
      </c>
      <c r="Z9" s="384" t="s">
        <v>34</v>
      </c>
      <c r="AA9" s="384">
        <v>3.89997411</v>
      </c>
      <c r="AB9" s="384">
        <v>3740.5243012000001</v>
      </c>
      <c r="AC9" s="336"/>
      <c r="AD9" s="5"/>
      <c r="AE9" s="5"/>
      <c r="AF9" s="252"/>
      <c r="AG9" s="324">
        <v>1992</v>
      </c>
      <c r="AH9" s="385">
        <f t="shared" si="2"/>
        <v>92.288909734192416</v>
      </c>
      <c r="AI9" s="386">
        <f t="shared" si="0"/>
        <v>91.712115222174987</v>
      </c>
      <c r="AJ9" s="387">
        <f t="shared" si="0"/>
        <v>36.119799554211227</v>
      </c>
      <c r="AK9" s="388">
        <f t="shared" si="0"/>
        <v>31.307222299406352</v>
      </c>
      <c r="AL9" s="388">
        <f t="shared" si="0"/>
        <v>2.5747045196071454</v>
      </c>
      <c r="AM9" s="389">
        <f t="shared" si="0"/>
        <v>2.2378727349303817</v>
      </c>
      <c r="AN9" s="390">
        <f t="shared" si="0"/>
        <v>17.306320767982289</v>
      </c>
      <c r="AO9" s="388">
        <f t="shared" si="0"/>
        <v>3.4792838332382607</v>
      </c>
      <c r="AP9" s="388">
        <f t="shared" si="0"/>
        <v>0.32206986186763076</v>
      </c>
      <c r="AQ9" s="388">
        <f t="shared" si="0"/>
        <v>2.2956079221956318</v>
      </c>
      <c r="AR9" s="388">
        <f t="shared" si="0"/>
        <v>0.81749197111726013</v>
      </c>
      <c r="AS9" s="388">
        <f t="shared" si="0"/>
        <v>1.2631051552009094</v>
      </c>
      <c r="AT9" s="388">
        <f t="shared" si="0"/>
        <v>9.1287620243625973</v>
      </c>
      <c r="AU9" s="391">
        <f t="shared" si="0"/>
        <v>19.955498621958796</v>
      </c>
      <c r="AV9" s="390">
        <f t="shared" si="0"/>
        <v>17.945832996049511</v>
      </c>
      <c r="AW9" s="388">
        <f t="shared" si="0"/>
        <v>4.2300674894489845</v>
      </c>
      <c r="AX9" s="388">
        <f t="shared" si="0"/>
        <v>11.496361796447724</v>
      </c>
      <c r="AY9" s="389">
        <f t="shared" si="1"/>
        <v>2.2194037104201452</v>
      </c>
      <c r="AZ9" s="392">
        <f t="shared" si="1"/>
        <v>0.38466328197317262</v>
      </c>
      <c r="BA9" s="393">
        <f t="shared" si="1"/>
        <v>0.57679451201743204</v>
      </c>
      <c r="BB9" s="394">
        <f t="shared" si="1"/>
        <v>7.2423228471765899</v>
      </c>
      <c r="BC9" s="395">
        <f t="shared" si="1"/>
        <v>0.26150649941939746</v>
      </c>
      <c r="BD9" s="395">
        <f t="shared" si="1"/>
        <v>0.10299815292642321</v>
      </c>
      <c r="BE9" s="395" t="str">
        <f t="shared" si="1"/>
        <v/>
      </c>
      <c r="BF9" s="395">
        <f t="shared" si="1"/>
        <v>0.10426276628516613</v>
      </c>
      <c r="BG9" s="396">
        <f t="shared" si="3"/>
        <v>99.999999999999986</v>
      </c>
      <c r="BH9" s="349"/>
      <c r="BI9" s="248"/>
      <c r="BJ9" s="350"/>
    </row>
    <row r="10" spans="1:62" x14ac:dyDescent="0.2">
      <c r="A10" s="252"/>
      <c r="B10" s="324">
        <v>1993</v>
      </c>
      <c r="C10" s="351">
        <v>3394.3977544199997</v>
      </c>
      <c r="D10" s="352">
        <v>3373.0800008299998</v>
      </c>
      <c r="E10" s="353">
        <v>1300.0966675299999</v>
      </c>
      <c r="F10" s="354">
        <v>1119.13860546</v>
      </c>
      <c r="G10" s="354">
        <v>98.985838419999993</v>
      </c>
      <c r="H10" s="355">
        <v>81.972223659999997</v>
      </c>
      <c r="I10" s="356">
        <v>623.76816755000004</v>
      </c>
      <c r="J10" s="354">
        <v>122.60119148999999</v>
      </c>
      <c r="K10" s="354">
        <v>10.2792639</v>
      </c>
      <c r="L10" s="354">
        <v>82.03853604999999</v>
      </c>
      <c r="M10" s="354">
        <v>29.89181</v>
      </c>
      <c r="N10" s="354">
        <v>49.136668409999999</v>
      </c>
      <c r="O10" s="354">
        <v>329.82069770000004</v>
      </c>
      <c r="P10" s="357">
        <v>753.02127257000006</v>
      </c>
      <c r="Q10" s="356">
        <v>684.10315094999999</v>
      </c>
      <c r="R10" s="354">
        <v>157.81013688000002</v>
      </c>
      <c r="S10" s="354">
        <v>440.45681329000001</v>
      </c>
      <c r="T10" s="355">
        <v>85.836200779999999</v>
      </c>
      <c r="U10" s="358">
        <v>12.09074223</v>
      </c>
      <c r="V10" s="359">
        <v>21.317753589999999</v>
      </c>
      <c r="W10" s="360">
        <v>264.53683835999999</v>
      </c>
      <c r="X10" s="361">
        <v>9.6671282600000001</v>
      </c>
      <c r="Y10" s="361">
        <v>3.7887421399999996</v>
      </c>
      <c r="Z10" s="361" t="s">
        <v>34</v>
      </c>
      <c r="AA10" s="361">
        <v>3.8057698799999997</v>
      </c>
      <c r="AB10" s="361">
        <v>3676.1962330599999</v>
      </c>
      <c r="AC10" s="336"/>
      <c r="AD10" s="5"/>
      <c r="AE10" s="5"/>
      <c r="AF10" s="252"/>
      <c r="AG10" s="324">
        <v>1993</v>
      </c>
      <c r="AH10" s="362">
        <f t="shared" si="2"/>
        <v>92.334509346759319</v>
      </c>
      <c r="AI10" s="363">
        <f t="shared" si="0"/>
        <v>91.754623175333279</v>
      </c>
      <c r="AJ10" s="364">
        <f t="shared" si="0"/>
        <v>35.365268476101527</v>
      </c>
      <c r="AK10" s="365">
        <f t="shared" si="0"/>
        <v>30.442841853641994</v>
      </c>
      <c r="AL10" s="365">
        <f t="shared" si="0"/>
        <v>2.6926157404172613</v>
      </c>
      <c r="AM10" s="366">
        <f t="shared" si="0"/>
        <v>2.2298108823142933</v>
      </c>
      <c r="AN10" s="367">
        <f t="shared" si="0"/>
        <v>16.967760369820809</v>
      </c>
      <c r="AO10" s="365">
        <f t="shared" si="0"/>
        <v>3.3350012816902588</v>
      </c>
      <c r="AP10" s="365">
        <f t="shared" si="0"/>
        <v>0.27961684437731238</v>
      </c>
      <c r="AQ10" s="365">
        <f t="shared" si="0"/>
        <v>2.2316147139325198</v>
      </c>
      <c r="AR10" s="365">
        <f t="shared" si="0"/>
        <v>0.81311791060507643</v>
      </c>
      <c r="AS10" s="365">
        <f t="shared" si="0"/>
        <v>1.3366171252805923</v>
      </c>
      <c r="AT10" s="365">
        <f t="shared" si="0"/>
        <v>8.9717924939350482</v>
      </c>
      <c r="AU10" s="368">
        <f t="shared" si="0"/>
        <v>20.483707202517824</v>
      </c>
      <c r="AV10" s="367">
        <f t="shared" si="0"/>
        <v>18.608994394746027</v>
      </c>
      <c r="AW10" s="365">
        <f t="shared" si="0"/>
        <v>4.2927560683734693</v>
      </c>
      <c r="AX10" s="365">
        <f t="shared" si="0"/>
        <v>11.981319422749412</v>
      </c>
      <c r="AY10" s="366">
        <f t="shared" si="1"/>
        <v>2.3349189036231475</v>
      </c>
      <c r="AZ10" s="369">
        <f t="shared" si="1"/>
        <v>0.32889273214710529</v>
      </c>
      <c r="BA10" s="370">
        <f t="shared" si="1"/>
        <v>0.57988617142604171</v>
      </c>
      <c r="BB10" s="371">
        <f t="shared" si="1"/>
        <v>7.1959389975165795</v>
      </c>
      <c r="BC10" s="372">
        <f t="shared" si="1"/>
        <v>0.262965512370194</v>
      </c>
      <c r="BD10" s="372">
        <f t="shared" si="1"/>
        <v>0.10306147713029777</v>
      </c>
      <c r="BE10" s="372" t="str">
        <f t="shared" si="1"/>
        <v/>
      </c>
      <c r="BF10" s="372">
        <f t="shared" si="1"/>
        <v>0.10352466622360212</v>
      </c>
      <c r="BG10" s="373">
        <f t="shared" si="3"/>
        <v>99.999999999999986</v>
      </c>
      <c r="BH10" s="349"/>
      <c r="BI10" s="248"/>
      <c r="BJ10" s="350"/>
    </row>
    <row r="11" spans="1:62" x14ac:dyDescent="0.2">
      <c r="A11" s="252"/>
      <c r="B11" s="324">
        <v>1994</v>
      </c>
      <c r="C11" s="325">
        <v>3364.2776252500003</v>
      </c>
      <c r="D11" s="326">
        <v>3343.6286326199997</v>
      </c>
      <c r="E11" s="327">
        <v>1306.6782182700001</v>
      </c>
      <c r="F11" s="328">
        <v>1120.3595727299999</v>
      </c>
      <c r="G11" s="328">
        <v>103.06509248</v>
      </c>
      <c r="H11" s="329">
        <v>83.253553060000002</v>
      </c>
      <c r="I11" s="330">
        <v>622.87270541999999</v>
      </c>
      <c r="J11" s="328">
        <v>128.2661631</v>
      </c>
      <c r="K11" s="328">
        <v>11.05359354</v>
      </c>
      <c r="L11" s="328">
        <v>88.028210549999997</v>
      </c>
      <c r="M11" s="328">
        <v>32.765611560000004</v>
      </c>
      <c r="N11" s="328">
        <v>50.990478539999998</v>
      </c>
      <c r="O11" s="328">
        <v>311.76864812000002</v>
      </c>
      <c r="P11" s="331">
        <v>760.92718503999993</v>
      </c>
      <c r="Q11" s="330">
        <v>642.32648510000001</v>
      </c>
      <c r="R11" s="328">
        <v>146.36391886000001</v>
      </c>
      <c r="S11" s="328">
        <v>410.7245959</v>
      </c>
      <c r="T11" s="329">
        <v>85.237970340000004</v>
      </c>
      <c r="U11" s="332">
        <v>10.8240388</v>
      </c>
      <c r="V11" s="333">
        <v>20.648992630000002</v>
      </c>
      <c r="W11" s="334">
        <v>279.43763384000005</v>
      </c>
      <c r="X11" s="335">
        <v>9.37039227</v>
      </c>
      <c r="Y11" s="335">
        <v>3.72670206</v>
      </c>
      <c r="Z11" s="335" t="s">
        <v>34</v>
      </c>
      <c r="AA11" s="335">
        <v>3.70587563</v>
      </c>
      <c r="AB11" s="335">
        <v>3660.5182290500002</v>
      </c>
      <c r="AC11" s="336"/>
      <c r="AD11" s="5"/>
      <c r="AE11" s="5"/>
      <c r="AF11" s="252"/>
      <c r="AG11" s="324">
        <v>1994</v>
      </c>
      <c r="AH11" s="337">
        <f t="shared" si="2"/>
        <v>91.907140321033665</v>
      </c>
      <c r="AI11" s="338">
        <f t="shared" si="0"/>
        <v>91.343040066973202</v>
      </c>
      <c r="AJ11" s="339">
        <f t="shared" si="0"/>
        <v>35.696536296422629</v>
      </c>
      <c r="AK11" s="340">
        <f t="shared" si="0"/>
        <v>30.60658362083235</v>
      </c>
      <c r="AL11" s="340">
        <f t="shared" si="0"/>
        <v>2.8155874668802863</v>
      </c>
      <c r="AM11" s="341">
        <f t="shared" si="0"/>
        <v>2.2743652087099826</v>
      </c>
      <c r="AN11" s="342">
        <f t="shared" si="0"/>
        <v>17.015970593367371</v>
      </c>
      <c r="AO11" s="340">
        <f t="shared" si="0"/>
        <v>3.5040438286053397</v>
      </c>
      <c r="AP11" s="340">
        <f t="shared" si="0"/>
        <v>0.30196799601428825</v>
      </c>
      <c r="AQ11" s="340">
        <f t="shared" si="0"/>
        <v>2.4048018625178549</v>
      </c>
      <c r="AR11" s="340">
        <f t="shared" si="0"/>
        <v>0.89510854774526094</v>
      </c>
      <c r="AS11" s="340">
        <f t="shared" si="0"/>
        <v>1.3929852373179781</v>
      </c>
      <c r="AT11" s="340">
        <f t="shared" si="0"/>
        <v>8.5170631208934608</v>
      </c>
      <c r="AU11" s="343">
        <f t="shared" si="0"/>
        <v>20.787416901827051</v>
      </c>
      <c r="AV11" s="342">
        <f t="shared" si="0"/>
        <v>17.54741937910525</v>
      </c>
      <c r="AW11" s="340">
        <f t="shared" si="0"/>
        <v>3.9984480257044166</v>
      </c>
      <c r="AX11" s="340">
        <f t="shared" si="0"/>
        <v>11.220394769256311</v>
      </c>
      <c r="AY11" s="341">
        <f t="shared" si="1"/>
        <v>2.3285765841445207</v>
      </c>
      <c r="AZ11" s="344">
        <f t="shared" si="1"/>
        <v>0.29569689652410552</v>
      </c>
      <c r="BA11" s="345">
        <f t="shared" si="1"/>
        <v>0.56410025406044628</v>
      </c>
      <c r="BB11" s="346">
        <f t="shared" si="1"/>
        <v>7.633827134703858</v>
      </c>
      <c r="BC11" s="347">
        <f t="shared" si="1"/>
        <v>0.25598540107343926</v>
      </c>
      <c r="BD11" s="347">
        <f t="shared" si="1"/>
        <v>0.10180804538616317</v>
      </c>
      <c r="BE11" s="347" t="str">
        <f t="shared" si="1"/>
        <v/>
      </c>
      <c r="BF11" s="347">
        <f t="shared" si="1"/>
        <v>0.10123909780287506</v>
      </c>
      <c r="BG11" s="348">
        <f t="shared" si="3"/>
        <v>100</v>
      </c>
      <c r="BH11" s="349"/>
      <c r="BI11" s="248"/>
      <c r="BJ11" s="350"/>
    </row>
    <row r="12" spans="1:62" x14ac:dyDescent="0.2">
      <c r="A12" s="252"/>
      <c r="B12" s="324">
        <v>1995</v>
      </c>
      <c r="C12" s="351">
        <v>3407.6770153299999</v>
      </c>
      <c r="D12" s="352">
        <v>3386.4408828300002</v>
      </c>
      <c r="E12" s="353">
        <v>1309.3868543400001</v>
      </c>
      <c r="F12" s="354">
        <v>1119.06030803</v>
      </c>
      <c r="G12" s="354">
        <v>107.96160415</v>
      </c>
      <c r="H12" s="355">
        <v>82.364942150000005</v>
      </c>
      <c r="I12" s="356">
        <v>641.25539673000003</v>
      </c>
      <c r="J12" s="354">
        <v>130.64887770999999</v>
      </c>
      <c r="K12" s="354">
        <v>11.603339800000001</v>
      </c>
      <c r="L12" s="354">
        <v>98.418337339999994</v>
      </c>
      <c r="M12" s="354">
        <v>33.971169209999999</v>
      </c>
      <c r="N12" s="354">
        <v>54.6697846</v>
      </c>
      <c r="O12" s="354">
        <v>311.94388806000001</v>
      </c>
      <c r="P12" s="357">
        <v>775.79203774999996</v>
      </c>
      <c r="Q12" s="356">
        <v>650.18817623999996</v>
      </c>
      <c r="R12" s="354">
        <v>147.87659219</v>
      </c>
      <c r="S12" s="354">
        <v>417.53568089000004</v>
      </c>
      <c r="T12" s="355">
        <v>84.775903159999999</v>
      </c>
      <c r="U12" s="358">
        <v>9.818417779999999</v>
      </c>
      <c r="V12" s="359">
        <v>21.2361325</v>
      </c>
      <c r="W12" s="360">
        <v>287.50405828999999</v>
      </c>
      <c r="X12" s="361">
        <v>9.8786495200000015</v>
      </c>
      <c r="Y12" s="361">
        <v>3.5875855299999997</v>
      </c>
      <c r="Z12" s="361" t="s">
        <v>34</v>
      </c>
      <c r="AA12" s="361">
        <v>3.6076854300000001</v>
      </c>
      <c r="AB12" s="361">
        <v>3712.2549941099996</v>
      </c>
      <c r="AC12" s="336"/>
      <c r="AD12" s="5"/>
      <c r="AE12" s="5"/>
      <c r="AF12" s="252"/>
      <c r="AG12" s="324">
        <v>1995</v>
      </c>
      <c r="AH12" s="362">
        <f t="shared" si="2"/>
        <v>91.79533789399558</v>
      </c>
      <c r="AI12" s="363">
        <f t="shared" si="0"/>
        <v>91.223283104287063</v>
      </c>
      <c r="AJ12" s="364">
        <f t="shared" si="0"/>
        <v>35.272007349105102</v>
      </c>
      <c r="AK12" s="365">
        <f t="shared" si="0"/>
        <v>30.145028016813018</v>
      </c>
      <c r="AL12" s="365">
        <f t="shared" si="0"/>
        <v>2.9082486068789954</v>
      </c>
      <c r="AM12" s="366">
        <f t="shared" si="0"/>
        <v>2.2187307251436996</v>
      </c>
      <c r="AN12" s="367">
        <f t="shared" si="0"/>
        <v>17.274012635108296</v>
      </c>
      <c r="AO12" s="365">
        <f t="shared" si="0"/>
        <v>3.519393951043027</v>
      </c>
      <c r="AP12" s="365">
        <f t="shared" si="0"/>
        <v>0.31256850131282166</v>
      </c>
      <c r="AQ12" s="365">
        <f t="shared" si="0"/>
        <v>2.6511739494230366</v>
      </c>
      <c r="AR12" s="365">
        <f t="shared" si="0"/>
        <v>0.91510872135399934</v>
      </c>
      <c r="AS12" s="365">
        <f t="shared" si="0"/>
        <v>1.472683980134476</v>
      </c>
      <c r="AT12" s="365">
        <f t="shared" si="0"/>
        <v>8.4030835315715571</v>
      </c>
      <c r="AU12" s="368">
        <f t="shared" si="0"/>
        <v>20.898134394886668</v>
      </c>
      <c r="AV12" s="367">
        <f t="shared" si="0"/>
        <v>17.514642104909615</v>
      </c>
      <c r="AW12" s="365">
        <f t="shared" si="0"/>
        <v>3.9834707590029899</v>
      </c>
      <c r="AX12" s="365">
        <f t="shared" si="0"/>
        <v>11.247494623954376</v>
      </c>
      <c r="AY12" s="366">
        <f t="shared" si="1"/>
        <v>2.283676721952252</v>
      </c>
      <c r="AZ12" s="369">
        <f t="shared" si="1"/>
        <v>0.2644866205467637</v>
      </c>
      <c r="BA12" s="370">
        <f t="shared" si="1"/>
        <v>0.57205478970852019</v>
      </c>
      <c r="BB12" s="371">
        <f t="shared" si="1"/>
        <v>7.7447281705099593</v>
      </c>
      <c r="BC12" s="372">
        <f t="shared" si="1"/>
        <v>0.26610913139517167</v>
      </c>
      <c r="BD12" s="372">
        <f t="shared" si="1"/>
        <v>9.6641678324689298E-2</v>
      </c>
      <c r="BE12" s="372" t="str">
        <f t="shared" si="1"/>
        <v/>
      </c>
      <c r="BF12" s="372">
        <f t="shared" si="1"/>
        <v>9.7183125505227591E-2</v>
      </c>
      <c r="BG12" s="373">
        <f t="shared" si="3"/>
        <v>99.999999999730619</v>
      </c>
      <c r="BH12" s="349"/>
      <c r="BI12" s="248"/>
      <c r="BJ12" s="350"/>
    </row>
    <row r="13" spans="1:62" x14ac:dyDescent="0.2">
      <c r="A13" s="252"/>
      <c r="B13" s="324">
        <v>1996</v>
      </c>
      <c r="C13" s="325">
        <v>3502.5156635000003</v>
      </c>
      <c r="D13" s="326">
        <v>3481.7532746100001</v>
      </c>
      <c r="E13" s="327">
        <v>1337.9308046200001</v>
      </c>
      <c r="F13" s="328">
        <v>1149.45651189</v>
      </c>
      <c r="G13" s="328">
        <v>111.54181613</v>
      </c>
      <c r="H13" s="329">
        <v>76.932476600000001</v>
      </c>
      <c r="I13" s="330">
        <v>633.27457441999991</v>
      </c>
      <c r="J13" s="328">
        <v>120.33383058</v>
      </c>
      <c r="K13" s="328">
        <v>11.867105429999999</v>
      </c>
      <c r="L13" s="328">
        <v>96.63863284</v>
      </c>
      <c r="M13" s="328">
        <v>33.848570350000003</v>
      </c>
      <c r="N13" s="328">
        <v>55.438849909999995</v>
      </c>
      <c r="O13" s="328">
        <v>315.14758531000001</v>
      </c>
      <c r="P13" s="331">
        <v>798.33852065000008</v>
      </c>
      <c r="Q13" s="330">
        <v>703.35613881000006</v>
      </c>
      <c r="R13" s="328">
        <v>161.84910636000001</v>
      </c>
      <c r="S13" s="328">
        <v>454.25208190000001</v>
      </c>
      <c r="T13" s="329">
        <v>87.25495054999999</v>
      </c>
      <c r="U13" s="332">
        <v>8.8532361099999992</v>
      </c>
      <c r="V13" s="333">
        <v>20.762388889999997</v>
      </c>
      <c r="W13" s="334">
        <v>279.68121036000002</v>
      </c>
      <c r="X13" s="335">
        <v>9.9566346499999998</v>
      </c>
      <c r="Y13" s="335">
        <v>3.46397391</v>
      </c>
      <c r="Z13" s="335" t="s">
        <v>34</v>
      </c>
      <c r="AA13" s="335">
        <v>3.5165308899999999</v>
      </c>
      <c r="AB13" s="335">
        <v>3799.1340133200001</v>
      </c>
      <c r="AC13" s="336"/>
      <c r="AD13" s="5"/>
      <c r="AE13" s="5"/>
      <c r="AF13" s="252"/>
      <c r="AG13" s="324">
        <v>1996</v>
      </c>
      <c r="AH13" s="337">
        <f t="shared" si="2"/>
        <v>92.192474685545776</v>
      </c>
      <c r="AI13" s="338">
        <f t="shared" si="0"/>
        <v>91.645971487258848</v>
      </c>
      <c r="AJ13" s="339">
        <f t="shared" si="0"/>
        <v>35.216730968929539</v>
      </c>
      <c r="AK13" s="340">
        <f t="shared" si="0"/>
        <v>30.255750596318371</v>
      </c>
      <c r="AL13" s="340">
        <f t="shared" si="0"/>
        <v>2.9359800348955174</v>
      </c>
      <c r="AM13" s="341">
        <f t="shared" si="0"/>
        <v>2.0250003377156465</v>
      </c>
      <c r="AN13" s="342">
        <f t="shared" si="0"/>
        <v>16.668919079971907</v>
      </c>
      <c r="AO13" s="340">
        <f t="shared" si="0"/>
        <v>3.1674015751511289</v>
      </c>
      <c r="AP13" s="340">
        <f t="shared" si="0"/>
        <v>0.31236343304535164</v>
      </c>
      <c r="AQ13" s="340">
        <f t="shared" si="0"/>
        <v>2.5437016041334406</v>
      </c>
      <c r="AR13" s="340">
        <f t="shared" si="0"/>
        <v>0.89095489212343681</v>
      </c>
      <c r="AS13" s="340">
        <f t="shared" si="0"/>
        <v>1.4592496530953618</v>
      </c>
      <c r="AT13" s="340">
        <f t="shared" si="0"/>
        <v>8.2952479224231883</v>
      </c>
      <c r="AU13" s="343">
        <f t="shared" si="0"/>
        <v>21.01369727551004</v>
      </c>
      <c r="AV13" s="342">
        <f t="shared" si="0"/>
        <v>18.513591159037553</v>
      </c>
      <c r="AW13" s="340">
        <f t="shared" si="0"/>
        <v>4.260157862095598</v>
      </c>
      <c r="AX13" s="340">
        <f t="shared" si="0"/>
        <v>11.956726988502222</v>
      </c>
      <c r="AY13" s="341">
        <f t="shared" si="1"/>
        <v>2.2967063084397314</v>
      </c>
      <c r="AZ13" s="344">
        <f t="shared" si="1"/>
        <v>0.23303300380981568</v>
      </c>
      <c r="BA13" s="345">
        <f t="shared" si="1"/>
        <v>0.5465031982869194</v>
      </c>
      <c r="BB13" s="346">
        <f t="shared" si="1"/>
        <v>7.3617095206281302</v>
      </c>
      <c r="BC13" s="347">
        <f t="shared" si="1"/>
        <v>0.26207642623533201</v>
      </c>
      <c r="BD13" s="347">
        <f t="shared" si="1"/>
        <v>9.1177986821604398E-2</v>
      </c>
      <c r="BE13" s="347" t="str">
        <f t="shared" si="1"/>
        <v/>
      </c>
      <c r="BF13" s="347">
        <f t="shared" si="1"/>
        <v>9.2561380505947505E-2</v>
      </c>
      <c r="BG13" s="348">
        <f t="shared" si="3"/>
        <v>99.999999999736787</v>
      </c>
      <c r="BH13" s="349"/>
      <c r="BI13" s="248"/>
      <c r="BJ13" s="350"/>
    </row>
    <row r="14" spans="1:62" x14ac:dyDescent="0.2">
      <c r="A14" s="252"/>
      <c r="B14" s="324">
        <v>1997</v>
      </c>
      <c r="C14" s="351">
        <v>3432.0315576799999</v>
      </c>
      <c r="D14" s="352">
        <v>3409.9600591699996</v>
      </c>
      <c r="E14" s="353">
        <v>1303.5940027300001</v>
      </c>
      <c r="F14" s="354">
        <v>1115.1090064499999</v>
      </c>
      <c r="G14" s="354">
        <v>112.34676030999999</v>
      </c>
      <c r="H14" s="355">
        <v>76.138235969999997</v>
      </c>
      <c r="I14" s="356">
        <v>623.83807669999999</v>
      </c>
      <c r="J14" s="354">
        <v>124.82267748</v>
      </c>
      <c r="K14" s="354">
        <v>12.55807643</v>
      </c>
      <c r="L14" s="354">
        <v>93.983379970000001</v>
      </c>
      <c r="M14" s="354">
        <v>34.529311589999999</v>
      </c>
      <c r="N14" s="354">
        <v>53.344877330000003</v>
      </c>
      <c r="O14" s="354">
        <v>304.59975388999999</v>
      </c>
      <c r="P14" s="357">
        <v>810.40601075999996</v>
      </c>
      <c r="Q14" s="356">
        <v>662.48030429000005</v>
      </c>
      <c r="R14" s="354">
        <v>149.77341068999999</v>
      </c>
      <c r="S14" s="354">
        <v>428.50650614</v>
      </c>
      <c r="T14" s="355">
        <v>84.200387469999995</v>
      </c>
      <c r="U14" s="358">
        <v>9.6416646899999989</v>
      </c>
      <c r="V14" s="359">
        <v>22.071498510000001</v>
      </c>
      <c r="W14" s="360">
        <v>286.97625414999999</v>
      </c>
      <c r="X14" s="361">
        <v>10.379835940000001</v>
      </c>
      <c r="Y14" s="361">
        <v>3.26628484</v>
      </c>
      <c r="Z14" s="361" t="s">
        <v>34</v>
      </c>
      <c r="AA14" s="361">
        <v>3.4060077600000001</v>
      </c>
      <c r="AB14" s="361">
        <v>3736.0599403699998</v>
      </c>
      <c r="AC14" s="336"/>
      <c r="AD14" s="5"/>
      <c r="AE14" s="5"/>
      <c r="AF14" s="252"/>
      <c r="AG14" s="324">
        <v>1997</v>
      </c>
      <c r="AH14" s="362">
        <f t="shared" si="2"/>
        <v>91.862325884956476</v>
      </c>
      <c r="AI14" s="363">
        <f t="shared" si="0"/>
        <v>91.271556495217652</v>
      </c>
      <c r="AJ14" s="364">
        <f t="shared" si="0"/>
        <v>34.892213281805617</v>
      </c>
      <c r="AK14" s="365">
        <f t="shared" si="0"/>
        <v>29.847192610607991</v>
      </c>
      <c r="AL14" s="365">
        <f t="shared" si="0"/>
        <v>3.0070920194838675</v>
      </c>
      <c r="AM14" s="366">
        <f t="shared" si="0"/>
        <v>2.0379286517137536</v>
      </c>
      <c r="AN14" s="367">
        <f t="shared" si="0"/>
        <v>16.697753426253069</v>
      </c>
      <c r="AO14" s="365">
        <f t="shared" si="0"/>
        <v>3.3410244876220645</v>
      </c>
      <c r="AP14" s="365">
        <f t="shared" si="0"/>
        <v>0.33613155651770171</v>
      </c>
      <c r="AQ14" s="365">
        <f t="shared" si="0"/>
        <v>2.5155747356851128</v>
      </c>
      <c r="AR14" s="365">
        <f t="shared" si="0"/>
        <v>0.92421728080145304</v>
      </c>
      <c r="AS14" s="365">
        <f t="shared" si="0"/>
        <v>1.427837834012829</v>
      </c>
      <c r="AT14" s="365">
        <f t="shared" si="0"/>
        <v>8.1529675313462455</v>
      </c>
      <c r="AU14" s="368">
        <f t="shared" si="0"/>
        <v>21.691461692120004</v>
      </c>
      <c r="AV14" s="367">
        <f t="shared" si="0"/>
        <v>17.732057698849218</v>
      </c>
      <c r="AW14" s="365">
        <f t="shared" si="0"/>
        <v>4.0088599508702538</v>
      </c>
      <c r="AX14" s="365">
        <f t="shared" si="0"/>
        <v>11.469476212353353</v>
      </c>
      <c r="AY14" s="366">
        <f t="shared" si="1"/>
        <v>2.2537215358932712</v>
      </c>
      <c r="AZ14" s="369">
        <f t="shared" si="1"/>
        <v>0.25807039618976613</v>
      </c>
      <c r="BA14" s="370">
        <f t="shared" si="1"/>
        <v>0.59076938973881021</v>
      </c>
      <c r="BB14" s="371">
        <f t="shared" si="1"/>
        <v>7.6812540143983714</v>
      </c>
      <c r="BC14" s="372">
        <f t="shared" si="1"/>
        <v>0.27782841029504568</v>
      </c>
      <c r="BD14" s="372">
        <f t="shared" si="1"/>
        <v>8.7425921749973962E-2</v>
      </c>
      <c r="BE14" s="372" t="str">
        <f t="shared" si="1"/>
        <v/>
      </c>
      <c r="BF14" s="372">
        <f t="shared" si="1"/>
        <v>9.1165768600133507E-2</v>
      </c>
      <c r="BG14" s="373">
        <f t="shared" si="3"/>
        <v>100</v>
      </c>
      <c r="BH14" s="349"/>
      <c r="BI14" s="248"/>
      <c r="BJ14" s="350"/>
    </row>
    <row r="15" spans="1:62" x14ac:dyDescent="0.2">
      <c r="A15" s="252"/>
      <c r="B15" s="324">
        <v>1998</v>
      </c>
      <c r="C15" s="325">
        <v>3428.7908342800001</v>
      </c>
      <c r="D15" s="326">
        <v>3407.5134836300003</v>
      </c>
      <c r="E15" s="327">
        <v>1306.34476655</v>
      </c>
      <c r="F15" s="328">
        <v>1120.5148752599998</v>
      </c>
      <c r="G15" s="328">
        <v>114.77909763000001</v>
      </c>
      <c r="H15" s="329">
        <v>71.050793659999997</v>
      </c>
      <c r="I15" s="330">
        <v>599.03027959999997</v>
      </c>
      <c r="J15" s="328">
        <v>118.41885855999999</v>
      </c>
      <c r="K15" s="328">
        <v>12.034866579999999</v>
      </c>
      <c r="L15" s="328">
        <v>85.745390750000013</v>
      </c>
      <c r="M15" s="328">
        <v>32.878696689999998</v>
      </c>
      <c r="N15" s="328">
        <v>51.119053229999999</v>
      </c>
      <c r="O15" s="328">
        <v>298.83341376999999</v>
      </c>
      <c r="P15" s="331">
        <v>844.13961990000007</v>
      </c>
      <c r="Q15" s="330">
        <v>647.95820712</v>
      </c>
      <c r="R15" s="328">
        <v>149.47971752000001</v>
      </c>
      <c r="S15" s="328">
        <v>416.43427234999996</v>
      </c>
      <c r="T15" s="329">
        <v>82.044217250000003</v>
      </c>
      <c r="U15" s="332">
        <v>10.040610450000001</v>
      </c>
      <c r="V15" s="333">
        <v>21.277350649999999</v>
      </c>
      <c r="W15" s="334">
        <v>285.78657082999996</v>
      </c>
      <c r="X15" s="335">
        <v>10.22869255</v>
      </c>
      <c r="Y15" s="335">
        <v>3.1115997399999999</v>
      </c>
      <c r="Z15" s="335" t="s">
        <v>34</v>
      </c>
      <c r="AA15" s="335">
        <v>3.32593045</v>
      </c>
      <c r="AB15" s="335">
        <v>3731.2436278499999</v>
      </c>
      <c r="AC15" s="336"/>
      <c r="AD15" s="5"/>
      <c r="AE15" s="5"/>
      <c r="AF15" s="252"/>
      <c r="AG15" s="324">
        <v>1998</v>
      </c>
      <c r="AH15" s="337">
        <f t="shared" si="2"/>
        <v>91.89404864071345</v>
      </c>
      <c r="AI15" s="338">
        <f t="shared" si="0"/>
        <v>91.323800413254233</v>
      </c>
      <c r="AJ15" s="339">
        <f t="shared" si="0"/>
        <v>35.010974807419267</v>
      </c>
      <c r="AK15" s="340">
        <f t="shared" si="0"/>
        <v>30.030600706329587</v>
      </c>
      <c r="AL15" s="340">
        <f t="shared" si="0"/>
        <v>3.0761619738065051</v>
      </c>
      <c r="AM15" s="341">
        <f t="shared" si="0"/>
        <v>1.9042121272831642</v>
      </c>
      <c r="AN15" s="342">
        <f t="shared" si="0"/>
        <v>16.054440271035595</v>
      </c>
      <c r="AO15" s="340">
        <f t="shared" si="0"/>
        <v>3.1737101720220493</v>
      </c>
      <c r="AP15" s="340">
        <f t="shared" si="0"/>
        <v>0.32254303873839174</v>
      </c>
      <c r="AQ15" s="340">
        <f t="shared" si="0"/>
        <v>2.298037847488609</v>
      </c>
      <c r="AR15" s="340">
        <f t="shared" si="0"/>
        <v>0.88117260541749198</v>
      </c>
      <c r="AS15" s="340">
        <f t="shared" si="0"/>
        <v>1.3700272168894956</v>
      </c>
      <c r="AT15" s="340">
        <f t="shared" si="0"/>
        <v>8.0089493899435453</v>
      </c>
      <c r="AU15" s="343">
        <f t="shared" si="0"/>
        <v>22.623546037019469</v>
      </c>
      <c r="AV15" s="342">
        <f t="shared" si="0"/>
        <v>17.365743750519005</v>
      </c>
      <c r="AW15" s="340">
        <f t="shared" si="0"/>
        <v>4.0061634250919322</v>
      </c>
      <c r="AX15" s="340">
        <f t="shared" si="0"/>
        <v>11.160736576988295</v>
      </c>
      <c r="AY15" s="341">
        <f t="shared" si="1"/>
        <v>2.1988437484387782</v>
      </c>
      <c r="AZ15" s="344">
        <f t="shared" si="1"/>
        <v>0.26909554699288168</v>
      </c>
      <c r="BA15" s="345">
        <f t="shared" si="1"/>
        <v>0.57024822745922754</v>
      </c>
      <c r="BB15" s="346">
        <f t="shared" si="1"/>
        <v>7.6592846603981899</v>
      </c>
      <c r="BC15" s="347">
        <f t="shared" si="1"/>
        <v>0.27413628189949985</v>
      </c>
      <c r="BD15" s="347">
        <f t="shared" si="1"/>
        <v>8.3393100272922988E-2</v>
      </c>
      <c r="BE15" s="347" t="str">
        <f t="shared" si="1"/>
        <v/>
      </c>
      <c r="BF15" s="347">
        <f t="shared" si="1"/>
        <v>8.9137316715940426E-2</v>
      </c>
      <c r="BG15" s="348">
        <f t="shared" si="3"/>
        <v>100</v>
      </c>
      <c r="BH15" s="349"/>
      <c r="BI15" s="248"/>
      <c r="BJ15" s="350"/>
    </row>
    <row r="16" spans="1:62" x14ac:dyDescent="0.2">
      <c r="A16" s="252"/>
      <c r="B16" s="324">
        <v>1999</v>
      </c>
      <c r="C16" s="351">
        <v>3388.5158678500002</v>
      </c>
      <c r="D16" s="352">
        <v>3367.2751898799997</v>
      </c>
      <c r="E16" s="353">
        <v>1269.72977947</v>
      </c>
      <c r="F16" s="354">
        <v>1094.39529831</v>
      </c>
      <c r="G16" s="354">
        <v>111.5603821</v>
      </c>
      <c r="H16" s="355">
        <v>63.774099059999998</v>
      </c>
      <c r="I16" s="356">
        <v>583.93165543999999</v>
      </c>
      <c r="J16" s="354">
        <v>109.57114539</v>
      </c>
      <c r="K16" s="354">
        <v>12.458604470000001</v>
      </c>
      <c r="L16" s="354">
        <v>86.840527730000005</v>
      </c>
      <c r="M16" s="354">
        <v>31.355732830000001</v>
      </c>
      <c r="N16" s="354">
        <v>50.639893150000006</v>
      </c>
      <c r="O16" s="354">
        <v>293.06575185000003</v>
      </c>
      <c r="P16" s="357">
        <v>868.20196863000001</v>
      </c>
      <c r="Q16" s="356">
        <v>636.40831145000004</v>
      </c>
      <c r="R16" s="354">
        <v>149.74628236000001</v>
      </c>
      <c r="S16" s="354">
        <v>404.68516048999999</v>
      </c>
      <c r="T16" s="355">
        <v>81.976868600000003</v>
      </c>
      <c r="U16" s="358">
        <v>9.0034748899999997</v>
      </c>
      <c r="V16" s="359">
        <v>21.240677980000001</v>
      </c>
      <c r="W16" s="360">
        <v>277.60417962000002</v>
      </c>
      <c r="X16" s="361">
        <v>10.356828460000001</v>
      </c>
      <c r="Y16" s="361">
        <v>2.8704114000000001</v>
      </c>
      <c r="Z16" s="361" t="s">
        <v>34</v>
      </c>
      <c r="AA16" s="361">
        <v>3.1205051699999999</v>
      </c>
      <c r="AB16" s="361">
        <v>3682.4677925200003</v>
      </c>
      <c r="AC16" s="336"/>
      <c r="AD16" s="5"/>
      <c r="AE16" s="5"/>
      <c r="AF16" s="252"/>
      <c r="AG16" s="324">
        <v>1999</v>
      </c>
      <c r="AH16" s="362">
        <f t="shared" si="2"/>
        <v>92.017528971547591</v>
      </c>
      <c r="AI16" s="363">
        <f t="shared" si="0"/>
        <v>91.440723438770206</v>
      </c>
      <c r="AJ16" s="364">
        <f t="shared" si="0"/>
        <v>34.480404202017304</v>
      </c>
      <c r="AK16" s="365">
        <f t="shared" si="0"/>
        <v>29.719073186002781</v>
      </c>
      <c r="AL16" s="365">
        <f t="shared" si="0"/>
        <v>3.0295005519561267</v>
      </c>
      <c r="AM16" s="366">
        <f t="shared" si="0"/>
        <v>1.7318304640583932</v>
      </c>
      <c r="AN16" s="367">
        <f t="shared" si="0"/>
        <v>15.857074340910982</v>
      </c>
      <c r="AO16" s="365">
        <f t="shared" si="0"/>
        <v>2.9754814315705898</v>
      </c>
      <c r="AP16" s="365">
        <f t="shared" si="0"/>
        <v>0.3383221570954808</v>
      </c>
      <c r="AQ16" s="365">
        <f t="shared" si="0"/>
        <v>2.3582155397637021</v>
      </c>
      <c r="AR16" s="365">
        <f t="shared" si="0"/>
        <v>0.85148695376755823</v>
      </c>
      <c r="AS16" s="365">
        <f t="shared" si="0"/>
        <v>1.3751618752202561</v>
      </c>
      <c r="AT16" s="365">
        <f t="shared" si="0"/>
        <v>7.9584063829502814</v>
      </c>
      <c r="AU16" s="368">
        <f t="shared" si="0"/>
        <v>23.576634407869967</v>
      </c>
      <c r="AV16" s="367">
        <f t="shared" si="0"/>
        <v>17.2821148020005</v>
      </c>
      <c r="AW16" s="365">
        <f t="shared" si="0"/>
        <v>4.0664655007756378</v>
      </c>
      <c r="AX16" s="365">
        <f t="shared" si="0"/>
        <v>10.989509842068824</v>
      </c>
      <c r="AY16" s="366">
        <f t="shared" si="1"/>
        <v>2.2261394591560375</v>
      </c>
      <c r="AZ16" s="369">
        <f t="shared" si="1"/>
        <v>0.24449568597146393</v>
      </c>
      <c r="BA16" s="370">
        <f t="shared" si="1"/>
        <v>0.5768055330489259</v>
      </c>
      <c r="BB16" s="371">
        <f t="shared" si="1"/>
        <v>7.5385365266162685</v>
      </c>
      <c r="BC16" s="372">
        <f t="shared" si="1"/>
        <v>0.28124695295468088</v>
      </c>
      <c r="BD16" s="372">
        <f t="shared" si="1"/>
        <v>7.7948038156111316E-2</v>
      </c>
      <c r="BE16" s="372" t="str">
        <f t="shared" si="1"/>
        <v/>
      </c>
      <c r="BF16" s="372">
        <f t="shared" si="1"/>
        <v>8.4739510182234717E-2</v>
      </c>
      <c r="BG16" s="373">
        <f t="shared" si="3"/>
        <v>99.99999999945689</v>
      </c>
      <c r="BH16" s="349"/>
      <c r="BI16" s="248"/>
      <c r="BJ16" s="350"/>
    </row>
    <row r="17" spans="1:62" x14ac:dyDescent="0.2">
      <c r="A17" s="252"/>
      <c r="B17" s="324">
        <v>2000</v>
      </c>
      <c r="C17" s="325">
        <v>3389.7585678999999</v>
      </c>
      <c r="D17" s="326">
        <v>3368.9485157499998</v>
      </c>
      <c r="E17" s="327">
        <v>1295.86460053</v>
      </c>
      <c r="F17" s="328">
        <v>1119.3321279500001</v>
      </c>
      <c r="G17" s="328">
        <v>115.287012</v>
      </c>
      <c r="H17" s="329">
        <v>61.245460570000006</v>
      </c>
      <c r="I17" s="330">
        <v>581.74126487000001</v>
      </c>
      <c r="J17" s="328">
        <v>116.45678340000001</v>
      </c>
      <c r="K17" s="328">
        <v>12.83705041</v>
      </c>
      <c r="L17" s="328">
        <v>86.356139830000004</v>
      </c>
      <c r="M17" s="328">
        <v>31.828762009999998</v>
      </c>
      <c r="N17" s="328">
        <v>48.567213500000001</v>
      </c>
      <c r="O17" s="328">
        <v>285.69531572999995</v>
      </c>
      <c r="P17" s="331">
        <v>869.96471413999996</v>
      </c>
      <c r="Q17" s="330">
        <v>612.97880680000003</v>
      </c>
      <c r="R17" s="328">
        <v>142.87300487000002</v>
      </c>
      <c r="S17" s="328">
        <v>389.76505005999996</v>
      </c>
      <c r="T17" s="329">
        <v>80.340751879999999</v>
      </c>
      <c r="U17" s="332">
        <v>8.3991293999999996</v>
      </c>
      <c r="V17" s="333">
        <v>20.810052150000001</v>
      </c>
      <c r="W17" s="334">
        <v>291.84628487999998</v>
      </c>
      <c r="X17" s="335">
        <v>10.17253292</v>
      </c>
      <c r="Y17" s="335">
        <v>2.8171043</v>
      </c>
      <c r="Z17" s="335" t="s">
        <v>34</v>
      </c>
      <c r="AA17" s="335">
        <v>2.9576967700000001</v>
      </c>
      <c r="AB17" s="335">
        <v>3697.5521867699999</v>
      </c>
      <c r="AC17" s="336"/>
      <c r="AD17" s="5"/>
      <c r="AE17" s="5"/>
      <c r="AF17" s="252"/>
      <c r="AG17" s="324">
        <v>2000</v>
      </c>
      <c r="AH17" s="337">
        <f t="shared" si="2"/>
        <v>91.675746458121708</v>
      </c>
      <c r="AI17" s="338">
        <f t="shared" si="0"/>
        <v>91.112940279903071</v>
      </c>
      <c r="AJ17" s="339">
        <f t="shared" si="0"/>
        <v>35.046553370271802</v>
      </c>
      <c r="AK17" s="340">
        <f t="shared" si="0"/>
        <v>30.272246919327291</v>
      </c>
      <c r="AL17" s="340">
        <f t="shared" si="0"/>
        <v>3.1179279203279906</v>
      </c>
      <c r="AM17" s="341">
        <f t="shared" si="0"/>
        <v>1.656378530346073</v>
      </c>
      <c r="AN17" s="342">
        <f t="shared" si="0"/>
        <v>15.733145483422659</v>
      </c>
      <c r="AO17" s="340">
        <f t="shared" si="0"/>
        <v>3.1495642932826575</v>
      </c>
      <c r="AP17" s="340">
        <f t="shared" si="0"/>
        <v>0.34717699065699503</v>
      </c>
      <c r="AQ17" s="340">
        <f t="shared" si="0"/>
        <v>2.3354948211139783</v>
      </c>
      <c r="AR17" s="340">
        <f t="shared" si="0"/>
        <v>0.86080629568622924</v>
      </c>
      <c r="AS17" s="340">
        <f t="shared" si="0"/>
        <v>1.3134963631825285</v>
      </c>
      <c r="AT17" s="340">
        <f t="shared" si="0"/>
        <v>7.726606719770718</v>
      </c>
      <c r="AU17" s="343">
        <f t="shared" si="0"/>
        <v>23.5281253704213</v>
      </c>
      <c r="AV17" s="342">
        <f t="shared" si="0"/>
        <v>16.577962279836495</v>
      </c>
      <c r="AW17" s="340">
        <f t="shared" si="0"/>
        <v>3.8639888675866629</v>
      </c>
      <c r="AX17" s="340">
        <f t="shared" si="0"/>
        <v>10.541164272260877</v>
      </c>
      <c r="AY17" s="341">
        <f t="shared" si="1"/>
        <v>2.1728091402594032</v>
      </c>
      <c r="AZ17" s="344">
        <f t="shared" si="1"/>
        <v>0.22715377568036615</v>
      </c>
      <c r="BA17" s="345">
        <f t="shared" si="1"/>
        <v>0.56280617821864032</v>
      </c>
      <c r="BB17" s="346">
        <f t="shared" si="1"/>
        <v>7.8929591832196042</v>
      </c>
      <c r="BC17" s="347">
        <f t="shared" si="1"/>
        <v>0.27511533052590192</v>
      </c>
      <c r="BD17" s="347">
        <f t="shared" si="1"/>
        <v>7.6188358073206383E-2</v>
      </c>
      <c r="BE17" s="347" t="str">
        <f t="shared" si="1"/>
        <v/>
      </c>
      <c r="BF17" s="347">
        <f t="shared" si="1"/>
        <v>7.9990670059580646E-2</v>
      </c>
      <c r="BG17" s="348">
        <f t="shared" si="3"/>
        <v>100</v>
      </c>
      <c r="BH17" s="349"/>
      <c r="BI17" s="248"/>
      <c r="BJ17" s="350"/>
    </row>
    <row r="18" spans="1:62" x14ac:dyDescent="0.2">
      <c r="A18" s="252"/>
      <c r="B18" s="324">
        <v>2001</v>
      </c>
      <c r="C18" s="351">
        <v>3457.73378125</v>
      </c>
      <c r="D18" s="352">
        <v>3438.0548950699999</v>
      </c>
      <c r="E18" s="353">
        <v>1321.5574949099998</v>
      </c>
      <c r="F18" s="354">
        <v>1146.29140545</v>
      </c>
      <c r="G18" s="354">
        <v>116.75023546</v>
      </c>
      <c r="H18" s="355">
        <v>58.515853999999997</v>
      </c>
      <c r="I18" s="356">
        <v>569.89101260000007</v>
      </c>
      <c r="J18" s="354">
        <v>108.5294921</v>
      </c>
      <c r="K18" s="354">
        <v>13.383118189999999</v>
      </c>
      <c r="L18" s="354">
        <v>84.8065201</v>
      </c>
      <c r="M18" s="354">
        <v>30.555887760000001</v>
      </c>
      <c r="N18" s="354">
        <v>49.234579019999998</v>
      </c>
      <c r="O18" s="354">
        <v>283.38141542</v>
      </c>
      <c r="P18" s="357">
        <v>883.84271586000011</v>
      </c>
      <c r="Q18" s="356">
        <v>654.83004127000004</v>
      </c>
      <c r="R18" s="354">
        <v>156.19877720000002</v>
      </c>
      <c r="S18" s="354">
        <v>418.34324654</v>
      </c>
      <c r="T18" s="355">
        <v>80.288017529999991</v>
      </c>
      <c r="U18" s="358">
        <v>7.93363044</v>
      </c>
      <c r="V18" s="359">
        <v>19.678886180000003</v>
      </c>
      <c r="W18" s="360">
        <v>281.20469446999999</v>
      </c>
      <c r="X18" s="361">
        <v>9.9851414799999993</v>
      </c>
      <c r="Y18" s="361">
        <v>2.86075876</v>
      </c>
      <c r="Z18" s="361" t="s">
        <v>34</v>
      </c>
      <c r="AA18" s="361">
        <v>2.8492266399999999</v>
      </c>
      <c r="AB18" s="361">
        <v>3754.6336026099998</v>
      </c>
      <c r="AC18" s="336"/>
      <c r="AD18" s="5"/>
      <c r="AE18" s="5"/>
      <c r="AF18" s="252"/>
      <c r="AG18" s="324">
        <v>2001</v>
      </c>
      <c r="AH18" s="362">
        <f t="shared" si="2"/>
        <v>92.092442225158464</v>
      </c>
      <c r="AI18" s="363">
        <f t="shared" si="0"/>
        <v>91.56831954734723</v>
      </c>
      <c r="AJ18" s="364">
        <f t="shared" si="0"/>
        <v>35.198041534367853</v>
      </c>
      <c r="AK18" s="365">
        <f t="shared" si="0"/>
        <v>30.530047050480924</v>
      </c>
      <c r="AL18" s="365">
        <f t="shared" si="0"/>
        <v>3.1094974321553539</v>
      </c>
      <c r="AM18" s="366">
        <f t="shared" si="0"/>
        <v>1.5584970517315784</v>
      </c>
      <c r="AN18" s="367">
        <f t="shared" si="0"/>
        <v>15.178338898470559</v>
      </c>
      <c r="AO18" s="365">
        <f t="shared" si="0"/>
        <v>2.8905481489473885</v>
      </c>
      <c r="AP18" s="365">
        <f t="shared" si="0"/>
        <v>0.35644272135360544</v>
      </c>
      <c r="AQ18" s="365">
        <f t="shared" si="0"/>
        <v>2.2587162710376725</v>
      </c>
      <c r="AR18" s="365">
        <f t="shared" si="0"/>
        <v>0.81381809769026059</v>
      </c>
      <c r="AS18" s="365">
        <f t="shared" si="0"/>
        <v>1.3113018267821133</v>
      </c>
      <c r="AT18" s="365">
        <f t="shared" si="0"/>
        <v>7.5475118323931776</v>
      </c>
      <c r="AU18" s="368">
        <f t="shared" si="0"/>
        <v>23.540052356789349</v>
      </c>
      <c r="AV18" s="367">
        <f t="shared" si="0"/>
        <v>17.440584370597463</v>
      </c>
      <c r="AW18" s="365">
        <f t="shared" si="0"/>
        <v>4.1601603174120605</v>
      </c>
      <c r="AX18" s="365">
        <f t="shared" si="0"/>
        <v>11.142052482809305</v>
      </c>
      <c r="AY18" s="366">
        <f t="shared" si="1"/>
        <v>2.1383715703760946</v>
      </c>
      <c r="AZ18" s="369">
        <f t="shared" si="1"/>
        <v>0.21130238738834617</v>
      </c>
      <c r="BA18" s="370">
        <f t="shared" si="1"/>
        <v>0.52412267781123578</v>
      </c>
      <c r="BB18" s="371">
        <f t="shared" si="1"/>
        <v>7.4895375749719788</v>
      </c>
      <c r="BC18" s="372">
        <f t="shared" si="1"/>
        <v>0.26594183445913117</v>
      </c>
      <c r="BD18" s="372">
        <f t="shared" si="1"/>
        <v>7.6192754414475206E-2</v>
      </c>
      <c r="BE18" s="372" t="str">
        <f t="shared" si="1"/>
        <v/>
      </c>
      <c r="BF18" s="372">
        <f t="shared" si="1"/>
        <v>7.5885610729616484E-2</v>
      </c>
      <c r="BG18" s="373">
        <f t="shared" si="3"/>
        <v>99.99999999973366</v>
      </c>
      <c r="BH18" s="349"/>
      <c r="BI18" s="248"/>
      <c r="BJ18" s="350"/>
    </row>
    <row r="19" spans="1:62" x14ac:dyDescent="0.2">
      <c r="A19" s="252"/>
      <c r="B19" s="324">
        <v>2002</v>
      </c>
      <c r="C19" s="325">
        <v>3456.3634823799998</v>
      </c>
      <c r="D19" s="326">
        <v>3436.0261406200002</v>
      </c>
      <c r="E19" s="327">
        <v>1343.79935714</v>
      </c>
      <c r="F19" s="328">
        <v>1168.0693248099999</v>
      </c>
      <c r="G19" s="328">
        <v>116.82100747</v>
      </c>
      <c r="H19" s="329">
        <v>58.909024859999995</v>
      </c>
      <c r="I19" s="330">
        <v>560.13969062000001</v>
      </c>
      <c r="J19" s="328">
        <v>105.11866719999999</v>
      </c>
      <c r="K19" s="328">
        <v>13.04332906</v>
      </c>
      <c r="L19" s="328">
        <v>81.302463930000002</v>
      </c>
      <c r="M19" s="328">
        <v>30.859303019999999</v>
      </c>
      <c r="N19" s="328">
        <v>49.650007219999999</v>
      </c>
      <c r="O19" s="328">
        <v>280.16592018999995</v>
      </c>
      <c r="P19" s="331">
        <v>892.03152173000001</v>
      </c>
      <c r="Q19" s="330">
        <v>631.76527829999998</v>
      </c>
      <c r="R19" s="328">
        <v>149.97685258999999</v>
      </c>
      <c r="S19" s="328">
        <v>403.57611543000002</v>
      </c>
      <c r="T19" s="329">
        <v>78.212310280000011</v>
      </c>
      <c r="U19" s="332">
        <v>8.2902928300000003</v>
      </c>
      <c r="V19" s="333">
        <v>20.337341760000001</v>
      </c>
      <c r="W19" s="334">
        <v>281.62891409999997</v>
      </c>
      <c r="X19" s="335">
        <v>9.6580690300000001</v>
      </c>
      <c r="Y19" s="335">
        <v>3.14624331</v>
      </c>
      <c r="Z19" s="335" t="s">
        <v>34</v>
      </c>
      <c r="AA19" s="335">
        <v>2.7476697899999998</v>
      </c>
      <c r="AB19" s="335">
        <v>3753.5443786200003</v>
      </c>
      <c r="AC19" s="336"/>
      <c r="AD19" s="5"/>
      <c r="AE19" s="5"/>
      <c r="AF19" s="252"/>
      <c r="AG19" s="324">
        <v>2002</v>
      </c>
      <c r="AH19" s="337">
        <f t="shared" si="2"/>
        <v>92.082659314414187</v>
      </c>
      <c r="AI19" s="338">
        <f t="shared" si="0"/>
        <v>91.540842308710452</v>
      </c>
      <c r="AJ19" s="339">
        <f t="shared" si="0"/>
        <v>35.800811755262927</v>
      </c>
      <c r="AK19" s="340">
        <f t="shared" si="0"/>
        <v>31.119102559790257</v>
      </c>
      <c r="AL19" s="340">
        <f t="shared" si="0"/>
        <v>3.1122852346013694</v>
      </c>
      <c r="AM19" s="341">
        <f t="shared" si="0"/>
        <v>1.5694239608712988</v>
      </c>
      <c r="AN19" s="342">
        <f t="shared" si="0"/>
        <v>14.922953723699859</v>
      </c>
      <c r="AO19" s="340">
        <f t="shared" si="0"/>
        <v>2.8005175001726537</v>
      </c>
      <c r="AP19" s="340">
        <f t="shared" si="0"/>
        <v>0.34749366849887653</v>
      </c>
      <c r="AQ19" s="340">
        <f t="shared" si="0"/>
        <v>2.166018454266712</v>
      </c>
      <c r="AR19" s="340">
        <f t="shared" si="0"/>
        <v>0.82213768926705733</v>
      </c>
      <c r="AS19" s="340">
        <f t="shared" si="0"/>
        <v>1.3227499720744995</v>
      </c>
      <c r="AT19" s="340">
        <f t="shared" si="0"/>
        <v>7.464036439420056</v>
      </c>
      <c r="AU19" s="343">
        <f t="shared" si="0"/>
        <v>23.76504529454791</v>
      </c>
      <c r="AV19" s="342">
        <f t="shared" si="0"/>
        <v>16.831165814862963</v>
      </c>
      <c r="AW19" s="340">
        <f t="shared" si="0"/>
        <v>3.9956062180657987</v>
      </c>
      <c r="AX19" s="340">
        <f t="shared" si="0"/>
        <v>10.751867427723759</v>
      </c>
      <c r="AY19" s="341">
        <f t="shared" si="1"/>
        <v>2.0836921690734069</v>
      </c>
      <c r="AZ19" s="344">
        <f t="shared" si="1"/>
        <v>0.22086572033678595</v>
      </c>
      <c r="BA19" s="345">
        <f t="shared" si="1"/>
        <v>0.54181700570374169</v>
      </c>
      <c r="BB19" s="346">
        <f t="shared" si="1"/>
        <v>7.5030127711861905</v>
      </c>
      <c r="BC19" s="347">
        <f t="shared" si="1"/>
        <v>0.2573053108153423</v>
      </c>
      <c r="BD19" s="347">
        <f t="shared" si="1"/>
        <v>8.3820597084740572E-2</v>
      </c>
      <c r="BE19" s="347" t="str">
        <f t="shared" si="1"/>
        <v/>
      </c>
      <c r="BF19" s="347">
        <f t="shared" si="1"/>
        <v>7.3202006233110989E-2</v>
      </c>
      <c r="BG19" s="348">
        <f t="shared" si="3"/>
        <v>99.999999999733575</v>
      </c>
      <c r="BH19" s="349"/>
      <c r="BI19" s="248"/>
      <c r="BJ19" s="350"/>
    </row>
    <row r="20" spans="1:62" x14ac:dyDescent="0.2">
      <c r="A20" s="252"/>
      <c r="B20" s="324">
        <v>2003</v>
      </c>
      <c r="C20" s="351">
        <v>3535.1531541900004</v>
      </c>
      <c r="D20" s="352">
        <v>3513.8136596300001</v>
      </c>
      <c r="E20" s="353">
        <v>1390.68359201</v>
      </c>
      <c r="F20" s="354">
        <v>1214.6978604800001</v>
      </c>
      <c r="G20" s="354">
        <v>116.47060465</v>
      </c>
      <c r="H20" s="355">
        <v>59.515126880000004</v>
      </c>
      <c r="I20" s="356">
        <v>565.60224951999999</v>
      </c>
      <c r="J20" s="354">
        <v>104.02279423</v>
      </c>
      <c r="K20" s="354">
        <v>12.67674285</v>
      </c>
      <c r="L20" s="354">
        <v>83.270932419999994</v>
      </c>
      <c r="M20" s="354">
        <v>31.07134894</v>
      </c>
      <c r="N20" s="354">
        <v>48.714635289999997</v>
      </c>
      <c r="O20" s="354">
        <v>285.84579577</v>
      </c>
      <c r="P20" s="357">
        <v>904.53968402999999</v>
      </c>
      <c r="Q20" s="356">
        <v>643.96159906000003</v>
      </c>
      <c r="R20" s="354">
        <v>150.79238763000001</v>
      </c>
      <c r="S20" s="354">
        <v>414.33399578000001</v>
      </c>
      <c r="T20" s="355">
        <v>78.835215649999995</v>
      </c>
      <c r="U20" s="358">
        <v>9.026535019999999</v>
      </c>
      <c r="V20" s="359">
        <v>21.339494559999999</v>
      </c>
      <c r="W20" s="360">
        <v>289.44678557000003</v>
      </c>
      <c r="X20" s="361">
        <v>9.6448552000000003</v>
      </c>
      <c r="Y20" s="361">
        <v>3.4645341600000004</v>
      </c>
      <c r="Z20" s="361" t="s">
        <v>34</v>
      </c>
      <c r="AA20" s="361">
        <v>2.7131389600000002</v>
      </c>
      <c r="AB20" s="361">
        <v>3840.4224680900002</v>
      </c>
      <c r="AC20" s="336"/>
      <c r="AD20" s="5"/>
      <c r="AE20" s="5"/>
      <c r="AF20" s="252"/>
      <c r="AG20" s="324">
        <v>2003</v>
      </c>
      <c r="AH20" s="362">
        <f t="shared" si="2"/>
        <v>92.051152797993524</v>
      </c>
      <c r="AI20" s="363">
        <f t="shared" si="0"/>
        <v>91.495497925715554</v>
      </c>
      <c r="AJ20" s="364">
        <f t="shared" si="0"/>
        <v>36.21173460902191</v>
      </c>
      <c r="AK20" s="365">
        <f t="shared" si="0"/>
        <v>31.629277002020022</v>
      </c>
      <c r="AL20" s="365">
        <f t="shared" si="0"/>
        <v>3.0327550059336472</v>
      </c>
      <c r="AM20" s="366">
        <f t="shared" si="0"/>
        <v>1.5497026010682444</v>
      </c>
      <c r="AN20" s="367">
        <f t="shared" si="0"/>
        <v>14.727604950225626</v>
      </c>
      <c r="AO20" s="365">
        <f t="shared" si="0"/>
        <v>2.7086289358611846</v>
      </c>
      <c r="AP20" s="365">
        <f t="shared" si="0"/>
        <v>0.3300871962741293</v>
      </c>
      <c r="AQ20" s="365">
        <f t="shared" si="0"/>
        <v>2.1682753163720045</v>
      </c>
      <c r="AR20" s="365">
        <f t="shared" si="0"/>
        <v>0.80906070095598248</v>
      </c>
      <c r="AS20" s="365">
        <f t="shared" si="0"/>
        <v>1.2684707397368129</v>
      </c>
      <c r="AT20" s="365">
        <f t="shared" si="0"/>
        <v>7.4430820605047359</v>
      </c>
      <c r="AU20" s="368">
        <f t="shared" si="0"/>
        <v>23.553129676378148</v>
      </c>
      <c r="AV20" s="367">
        <f t="shared" si="0"/>
        <v>16.767988532789431</v>
      </c>
      <c r="AW20" s="365">
        <f t="shared" si="0"/>
        <v>3.9264531150656259</v>
      </c>
      <c r="AX20" s="365">
        <f t="shared" si="0"/>
        <v>10.788760851773302</v>
      </c>
      <c r="AY20" s="366">
        <f t="shared" si="1"/>
        <v>2.0527745659505001</v>
      </c>
      <c r="AZ20" s="369">
        <f t="shared" si="1"/>
        <v>0.23504015756082342</v>
      </c>
      <c r="BA20" s="370">
        <f t="shared" si="1"/>
        <v>0.55565487227797117</v>
      </c>
      <c r="BB20" s="371">
        <f t="shared" si="1"/>
        <v>7.536847520683156</v>
      </c>
      <c r="BC20" s="372">
        <f t="shared" si="1"/>
        <v>0.25114047426133257</v>
      </c>
      <c r="BD20" s="372">
        <f t="shared" si="1"/>
        <v>9.0212318795308361E-2</v>
      </c>
      <c r="BE20" s="372" t="str">
        <f t="shared" si="1"/>
        <v/>
      </c>
      <c r="BF20" s="372">
        <f t="shared" si="1"/>
        <v>7.0646888006291542E-2</v>
      </c>
      <c r="BG20" s="373">
        <f t="shared" si="3"/>
        <v>99.999999999739615</v>
      </c>
      <c r="BH20" s="349"/>
      <c r="BI20" s="248"/>
      <c r="BJ20" s="350"/>
    </row>
    <row r="21" spans="1:62" x14ac:dyDescent="0.2">
      <c r="A21" s="252"/>
      <c r="B21" s="324">
        <v>2004</v>
      </c>
      <c r="C21" s="325">
        <v>3540.4285974899999</v>
      </c>
      <c r="D21" s="326">
        <v>3520.3446929900001</v>
      </c>
      <c r="E21" s="327">
        <v>1383.2648485699999</v>
      </c>
      <c r="F21" s="328">
        <v>1201.2236531900001</v>
      </c>
      <c r="G21" s="328">
        <v>121.17990957000001</v>
      </c>
      <c r="H21" s="329">
        <v>60.861285799999997</v>
      </c>
      <c r="I21" s="330">
        <v>558.92332050000005</v>
      </c>
      <c r="J21" s="328">
        <v>105.98275625999999</v>
      </c>
      <c r="K21" s="328">
        <v>12.521167890000001</v>
      </c>
      <c r="L21" s="328">
        <v>84.254800440000011</v>
      </c>
      <c r="M21" s="328">
        <v>30.153227680000001</v>
      </c>
      <c r="N21" s="328">
        <v>45.920104879999997</v>
      </c>
      <c r="O21" s="328">
        <v>280.09126335000002</v>
      </c>
      <c r="P21" s="331">
        <v>928.13525523999999</v>
      </c>
      <c r="Q21" s="330">
        <v>639.89460582000004</v>
      </c>
      <c r="R21" s="328">
        <v>153.10132053000001</v>
      </c>
      <c r="S21" s="328">
        <v>407.44292322000001</v>
      </c>
      <c r="T21" s="329">
        <v>79.350362080000011</v>
      </c>
      <c r="U21" s="332">
        <v>10.12666286</v>
      </c>
      <c r="V21" s="333">
        <v>20.083904490000002</v>
      </c>
      <c r="W21" s="334">
        <v>301.23207114999997</v>
      </c>
      <c r="X21" s="335">
        <v>9.2959087400000016</v>
      </c>
      <c r="Y21" s="335">
        <v>3.2118641899999996</v>
      </c>
      <c r="Z21" s="335" t="s">
        <v>34</v>
      </c>
      <c r="AA21" s="335">
        <v>2.6210630999999998</v>
      </c>
      <c r="AB21" s="335">
        <v>3856.7895046600001</v>
      </c>
      <c r="AC21" s="336"/>
      <c r="AD21" s="5"/>
      <c r="AE21" s="5"/>
      <c r="AF21" s="252"/>
      <c r="AG21" s="324">
        <v>2004</v>
      </c>
      <c r="AH21" s="337">
        <f t="shared" si="2"/>
        <v>91.797299106218929</v>
      </c>
      <c r="AI21" s="338">
        <f t="shared" si="0"/>
        <v>91.276557580767943</v>
      </c>
      <c r="AJ21" s="339">
        <f t="shared" si="0"/>
        <v>35.86570765396084</v>
      </c>
      <c r="AK21" s="340">
        <f t="shared" si="0"/>
        <v>31.1456887065942</v>
      </c>
      <c r="AL21" s="340">
        <f t="shared" si="0"/>
        <v>3.1419891965476285</v>
      </c>
      <c r="AM21" s="341">
        <f t="shared" si="0"/>
        <v>1.5780297505597289</v>
      </c>
      <c r="AN21" s="342">
        <f t="shared" si="0"/>
        <v>14.491932210059066</v>
      </c>
      <c r="AO21" s="340">
        <f t="shared" si="0"/>
        <v>2.7479528279141339</v>
      </c>
      <c r="AP21" s="340">
        <f t="shared" si="0"/>
        <v>0.3246526126165607</v>
      </c>
      <c r="AQ21" s="340">
        <f t="shared" si="0"/>
        <v>2.184583844625132</v>
      </c>
      <c r="AR21" s="340">
        <f t="shared" si="0"/>
        <v>0.78182196989405561</v>
      </c>
      <c r="AS21" s="340">
        <f t="shared" si="0"/>
        <v>1.1906303111568994</v>
      </c>
      <c r="AT21" s="340">
        <f t="shared" si="0"/>
        <v>7.2622906438522827</v>
      </c>
      <c r="AU21" s="343">
        <f t="shared" si="0"/>
        <v>24.064970466201807</v>
      </c>
      <c r="AV21" s="342">
        <f t="shared" si="0"/>
        <v>16.591380085608552</v>
      </c>
      <c r="AW21" s="340">
        <f t="shared" si="0"/>
        <v>3.9696571551290001</v>
      </c>
      <c r="AX21" s="340">
        <f t="shared" si="0"/>
        <v>10.564302841202599</v>
      </c>
      <c r="AY21" s="341">
        <f t="shared" si="1"/>
        <v>2.0574200895362385</v>
      </c>
      <c r="AZ21" s="344">
        <f t="shared" si="1"/>
        <v>0.26256716493768639</v>
      </c>
      <c r="BA21" s="345">
        <f t="shared" si="1"/>
        <v>0.52074152519170269</v>
      </c>
      <c r="BB21" s="346">
        <f t="shared" si="1"/>
        <v>7.8104358764208843</v>
      </c>
      <c r="BC21" s="347">
        <f t="shared" si="1"/>
        <v>0.24102712187865416</v>
      </c>
      <c r="BD21" s="347">
        <f t="shared" si="1"/>
        <v>8.3278182180262533E-2</v>
      </c>
      <c r="BE21" s="347" t="str">
        <f t="shared" si="1"/>
        <v/>
      </c>
      <c r="BF21" s="347">
        <f t="shared" si="1"/>
        <v>6.7959713560542451E-2</v>
      </c>
      <c r="BG21" s="348">
        <f t="shared" si="3"/>
        <v>100.00000000025928</v>
      </c>
      <c r="BH21" s="349"/>
      <c r="BI21" s="248"/>
      <c r="BJ21" s="350"/>
    </row>
    <row r="22" spans="1:62" x14ac:dyDescent="0.2">
      <c r="A22" s="252"/>
      <c r="B22" s="324">
        <v>2005</v>
      </c>
      <c r="C22" s="351">
        <v>3528.9120205899999</v>
      </c>
      <c r="D22" s="352">
        <v>3507.97947561</v>
      </c>
      <c r="E22" s="353">
        <v>1374.5526417599999</v>
      </c>
      <c r="F22" s="354">
        <v>1188.9188889</v>
      </c>
      <c r="G22" s="354">
        <v>123.01852721</v>
      </c>
      <c r="H22" s="355">
        <v>62.615225649999999</v>
      </c>
      <c r="I22" s="356">
        <v>550.06737937000003</v>
      </c>
      <c r="J22" s="354">
        <v>104.32471588</v>
      </c>
      <c r="K22" s="354">
        <v>11.4644263</v>
      </c>
      <c r="L22" s="354">
        <v>83.768518639999996</v>
      </c>
      <c r="M22" s="354">
        <v>30.241204000000003</v>
      </c>
      <c r="N22" s="354">
        <v>44.95954107</v>
      </c>
      <c r="O22" s="354">
        <v>275.30897347000001</v>
      </c>
      <c r="P22" s="357">
        <v>932.82782727999995</v>
      </c>
      <c r="Q22" s="356">
        <v>639.96845302999998</v>
      </c>
      <c r="R22" s="354">
        <v>153.21938298000001</v>
      </c>
      <c r="S22" s="354">
        <v>407.38478423999999</v>
      </c>
      <c r="T22" s="355">
        <v>79.364285809999998</v>
      </c>
      <c r="U22" s="358">
        <v>10.563174180000001</v>
      </c>
      <c r="V22" s="359">
        <v>20.932544979999999</v>
      </c>
      <c r="W22" s="360">
        <v>298.88645117999999</v>
      </c>
      <c r="X22" s="361">
        <v>9.1211169100000014</v>
      </c>
      <c r="Y22" s="361">
        <v>3.3589088600000001</v>
      </c>
      <c r="Z22" s="361" t="s">
        <v>34</v>
      </c>
      <c r="AA22" s="361">
        <v>2.63606593</v>
      </c>
      <c r="AB22" s="361">
        <v>3842.9145634800002</v>
      </c>
      <c r="AC22" s="336"/>
      <c r="AD22" s="5"/>
      <c r="AE22" s="5"/>
      <c r="AF22" s="252"/>
      <c r="AG22" s="324">
        <v>2005</v>
      </c>
      <c r="AH22" s="362">
        <f t="shared" si="2"/>
        <v>91.829052202356237</v>
      </c>
      <c r="AI22" s="363">
        <f t="shared" si="0"/>
        <v>91.284347275035543</v>
      </c>
      <c r="AJ22" s="364">
        <f t="shared" si="0"/>
        <v>35.768493393599051</v>
      </c>
      <c r="AK22" s="365">
        <f t="shared" si="0"/>
        <v>30.937947468271567</v>
      </c>
      <c r="AL22" s="365">
        <f t="shared" si="0"/>
        <v>3.2011777825890304</v>
      </c>
      <c r="AM22" s="366">
        <f t="shared" si="0"/>
        <v>1.6293681427384632</v>
      </c>
      <c r="AN22" s="367">
        <f t="shared" si="0"/>
        <v>14.313807145165347</v>
      </c>
      <c r="AO22" s="365">
        <f t="shared" si="0"/>
        <v>2.7147289942747888</v>
      </c>
      <c r="AP22" s="365">
        <f t="shared" si="0"/>
        <v>0.29832633826806293</v>
      </c>
      <c r="AQ22" s="365">
        <f t="shared" si="0"/>
        <v>2.1798173562344916</v>
      </c>
      <c r="AR22" s="365">
        <f t="shared" si="0"/>
        <v>0.78693407049400277</v>
      </c>
      <c r="AS22" s="365">
        <f t="shared" si="0"/>
        <v>1.1699334015192446</v>
      </c>
      <c r="AT22" s="365">
        <f t="shared" si="0"/>
        <v>7.1640669841145384</v>
      </c>
      <c r="AU22" s="368">
        <f t="shared" si="0"/>
        <v>24.273967372182895</v>
      </c>
      <c r="AV22" s="367">
        <f t="shared" si="0"/>
        <v>16.653205333049829</v>
      </c>
      <c r="AW22" s="365">
        <f t="shared" si="0"/>
        <v>3.9870619148308686</v>
      </c>
      <c r="AX22" s="365">
        <f t="shared" ref="AX22:BF37" si="4">IF(ISERROR(  (S22/$AB22)*100 ),"",(S22/$AB22)  *100 )</f>
        <v>10.600932638770077</v>
      </c>
      <c r="AY22" s="366">
        <f t="shared" si="1"/>
        <v>2.0652107794488841</v>
      </c>
      <c r="AZ22" s="369">
        <f t="shared" si="1"/>
        <v>0.27487403129863974</v>
      </c>
      <c r="BA22" s="370">
        <f t="shared" si="1"/>
        <v>0.54470492732069131</v>
      </c>
      <c r="BB22" s="371">
        <f t="shared" si="1"/>
        <v>7.7775981287843035</v>
      </c>
      <c r="BC22" s="372">
        <f t="shared" si="1"/>
        <v>0.23734893813877189</v>
      </c>
      <c r="BD22" s="372">
        <f t="shared" si="1"/>
        <v>8.7405244236247015E-2</v>
      </c>
      <c r="BE22" s="372" t="str">
        <f t="shared" si="1"/>
        <v/>
      </c>
      <c r="BF22" s="372">
        <f t="shared" si="1"/>
        <v>6.859548622420783E-2</v>
      </c>
      <c r="BG22" s="373">
        <f t="shared" si="3"/>
        <v>99.999999999739771</v>
      </c>
      <c r="BH22" s="349"/>
      <c r="BI22" s="248"/>
      <c r="BJ22" s="350"/>
    </row>
    <row r="23" spans="1:62" x14ac:dyDescent="0.2">
      <c r="A23" s="252"/>
      <c r="B23" s="324">
        <v>2006</v>
      </c>
      <c r="C23" s="374">
        <v>3538.05028326</v>
      </c>
      <c r="D23" s="375">
        <v>3515.1859900800005</v>
      </c>
      <c r="E23" s="376">
        <v>1381.02730475</v>
      </c>
      <c r="F23" s="377">
        <v>1194.24950059</v>
      </c>
      <c r="G23" s="377">
        <v>122.45375449000001</v>
      </c>
      <c r="H23" s="378">
        <v>64.324049680000002</v>
      </c>
      <c r="I23" s="379">
        <v>540.3516521900001</v>
      </c>
      <c r="J23" s="377">
        <v>105.32171943</v>
      </c>
      <c r="K23" s="377">
        <v>11.475296200000001</v>
      </c>
      <c r="L23" s="377">
        <v>82.425122799999997</v>
      </c>
      <c r="M23" s="377">
        <v>29.807116180000001</v>
      </c>
      <c r="N23" s="377">
        <v>40.815906159999997</v>
      </c>
      <c r="O23" s="377">
        <v>270.50649141999997</v>
      </c>
      <c r="P23" s="380">
        <v>946.29810993000001</v>
      </c>
      <c r="Q23" s="379">
        <v>638.02083637999999</v>
      </c>
      <c r="R23" s="377">
        <v>160.83157491</v>
      </c>
      <c r="S23" s="377">
        <v>400.75728265000004</v>
      </c>
      <c r="T23" s="378">
        <v>76.431978819999998</v>
      </c>
      <c r="U23" s="381">
        <v>9.4880868200000013</v>
      </c>
      <c r="V23" s="382">
        <v>22.864293190000001</v>
      </c>
      <c r="W23" s="334">
        <v>304.84610327999997</v>
      </c>
      <c r="X23" s="335">
        <v>8.7401593200000001</v>
      </c>
      <c r="Y23" s="335">
        <v>3.4467242000000002</v>
      </c>
      <c r="Z23" s="335" t="s">
        <v>34</v>
      </c>
      <c r="AA23" s="335">
        <v>2.6304660100000001</v>
      </c>
      <c r="AB23" s="335">
        <v>3857.71373606</v>
      </c>
      <c r="AC23" s="336"/>
      <c r="AD23" s="5"/>
      <c r="AE23" s="5"/>
      <c r="AF23" s="252"/>
      <c r="AG23" s="324">
        <v>2006</v>
      </c>
      <c r="AH23" s="385">
        <f t="shared" si="2"/>
        <v>91.713655427256199</v>
      </c>
      <c r="AI23" s="386">
        <f t="shared" si="2"/>
        <v>91.120965177425688</v>
      </c>
      <c r="AJ23" s="387">
        <f t="shared" si="2"/>
        <v>35.799113133793206</v>
      </c>
      <c r="AK23" s="388">
        <f t="shared" si="2"/>
        <v>30.957442213162327</v>
      </c>
      <c r="AL23" s="388">
        <f t="shared" si="2"/>
        <v>3.1742571602802685</v>
      </c>
      <c r="AM23" s="389">
        <f t="shared" si="2"/>
        <v>1.6674137606098296</v>
      </c>
      <c r="AN23" s="390">
        <f t="shared" si="2"/>
        <v>14.007043787076789</v>
      </c>
      <c r="AO23" s="388">
        <f t="shared" si="2"/>
        <v>2.7301590173865069</v>
      </c>
      <c r="AP23" s="388">
        <f t="shared" si="2"/>
        <v>0.29746365295938387</v>
      </c>
      <c r="AQ23" s="388">
        <f t="shared" si="2"/>
        <v>2.1366313946400615</v>
      </c>
      <c r="AR23" s="388">
        <f t="shared" si="2"/>
        <v>0.77266272770262401</v>
      </c>
      <c r="AS23" s="388">
        <f t="shared" si="2"/>
        <v>1.0580335647633232</v>
      </c>
      <c r="AT23" s="388">
        <f t="shared" si="2"/>
        <v>7.0120934296248851</v>
      </c>
      <c r="AU23" s="391">
        <f t="shared" si="2"/>
        <v>24.530024119842626</v>
      </c>
      <c r="AV23" s="390">
        <f t="shared" si="2"/>
        <v>16.538833102521235</v>
      </c>
      <c r="AW23" s="388">
        <f t="shared" si="2"/>
        <v>4.1690904487449654</v>
      </c>
      <c r="AX23" s="388">
        <f t="shared" si="4"/>
        <v>10.388466072635696</v>
      </c>
      <c r="AY23" s="389">
        <f t="shared" si="1"/>
        <v>1.9812765811405773</v>
      </c>
      <c r="AZ23" s="392">
        <f t="shared" si="1"/>
        <v>0.24595103393261294</v>
      </c>
      <c r="BA23" s="393">
        <f t="shared" si="1"/>
        <v>0.59269025008973308</v>
      </c>
      <c r="BB23" s="346">
        <f t="shared" si="1"/>
        <v>7.9022479151433496</v>
      </c>
      <c r="BC23" s="347">
        <f t="shared" si="1"/>
        <v>0.2265631904799289</v>
      </c>
      <c r="BD23" s="347">
        <f t="shared" si="1"/>
        <v>8.9346292540623914E-2</v>
      </c>
      <c r="BE23" s="347" t="str">
        <f t="shared" si="1"/>
        <v/>
      </c>
      <c r="BF23" s="347">
        <f t="shared" si="1"/>
        <v>6.8187174839120512E-2</v>
      </c>
      <c r="BG23" s="348">
        <f t="shared" si="3"/>
        <v>100.00000000025922</v>
      </c>
      <c r="BH23" s="349"/>
      <c r="BI23" s="248"/>
      <c r="BJ23" s="350"/>
    </row>
    <row r="24" spans="1:62" x14ac:dyDescent="0.2">
      <c r="A24" s="252"/>
      <c r="B24" s="324">
        <v>2007</v>
      </c>
      <c r="C24" s="351">
        <v>3504.1840609199999</v>
      </c>
      <c r="D24" s="352">
        <v>3481.9193052099999</v>
      </c>
      <c r="E24" s="353">
        <v>1396.2883659500001</v>
      </c>
      <c r="F24" s="354">
        <v>1209.35828973</v>
      </c>
      <c r="G24" s="354">
        <v>125.02811699</v>
      </c>
      <c r="H24" s="355">
        <v>61.901959230000003</v>
      </c>
      <c r="I24" s="356">
        <v>552.89633002000005</v>
      </c>
      <c r="J24" s="354">
        <v>112.67790893</v>
      </c>
      <c r="K24" s="354">
        <v>11.53484038</v>
      </c>
      <c r="L24" s="354">
        <v>83.113830059999998</v>
      </c>
      <c r="M24" s="354">
        <v>28.95084005</v>
      </c>
      <c r="N24" s="354">
        <v>40.129534160000006</v>
      </c>
      <c r="O24" s="354">
        <v>276.48937644</v>
      </c>
      <c r="P24" s="357">
        <v>959.80248211999992</v>
      </c>
      <c r="Q24" s="356">
        <v>563.50600827999995</v>
      </c>
      <c r="R24" s="354">
        <v>141.56815422999998</v>
      </c>
      <c r="S24" s="354">
        <v>348.53753287000001</v>
      </c>
      <c r="T24" s="355">
        <v>73.400321169999998</v>
      </c>
      <c r="U24" s="358">
        <v>9.4261188399999991</v>
      </c>
      <c r="V24" s="359">
        <v>22.264755710000003</v>
      </c>
      <c r="W24" s="360">
        <v>308.46941799000001</v>
      </c>
      <c r="X24" s="361">
        <v>8.8662793799999999</v>
      </c>
      <c r="Y24" s="361">
        <v>3.3859920900000002</v>
      </c>
      <c r="Z24" s="361" t="s">
        <v>34</v>
      </c>
      <c r="AA24" s="361">
        <v>2.5380960400000001</v>
      </c>
      <c r="AB24" s="361">
        <v>3827.4438464100003</v>
      </c>
      <c r="AC24" s="336"/>
      <c r="AD24" s="5"/>
      <c r="AE24" s="5"/>
      <c r="AF24" s="252"/>
      <c r="AG24" s="324">
        <v>2007</v>
      </c>
      <c r="AH24" s="362">
        <f t="shared" si="2"/>
        <v>91.554159944287463</v>
      </c>
      <c r="AI24" s="363">
        <f t="shared" si="2"/>
        <v>90.972446492609166</v>
      </c>
      <c r="AJ24" s="364">
        <f t="shared" si="2"/>
        <v>36.480962803926346</v>
      </c>
      <c r="AK24" s="365">
        <f t="shared" si="2"/>
        <v>31.597022406072217</v>
      </c>
      <c r="AL24" s="365">
        <f t="shared" si="2"/>
        <v>3.2666218501748028</v>
      </c>
      <c r="AM24" s="366">
        <f t="shared" si="2"/>
        <v>1.6173185476793275</v>
      </c>
      <c r="AN24" s="367">
        <f t="shared" si="2"/>
        <v>14.445576531151364</v>
      </c>
      <c r="AO24" s="365">
        <f t="shared" si="2"/>
        <v>2.9439467553701064</v>
      </c>
      <c r="AP24" s="365">
        <f t="shared" si="2"/>
        <v>0.30137190362228961</v>
      </c>
      <c r="AQ24" s="365">
        <f t="shared" si="2"/>
        <v>2.1715231730429609</v>
      </c>
      <c r="AR24" s="365">
        <f t="shared" si="2"/>
        <v>0.75640143165404783</v>
      </c>
      <c r="AS24" s="365">
        <f t="shared" si="2"/>
        <v>1.0484682668209493</v>
      </c>
      <c r="AT24" s="365">
        <f t="shared" si="2"/>
        <v>7.2238650006410081</v>
      </c>
      <c r="AU24" s="368">
        <f t="shared" si="2"/>
        <v>25.076853394472632</v>
      </c>
      <c r="AV24" s="367">
        <f t="shared" si="2"/>
        <v>14.722776633510836</v>
      </c>
      <c r="AW24" s="365">
        <f t="shared" si="2"/>
        <v>3.6987650220599742</v>
      </c>
      <c r="AX24" s="365">
        <f t="shared" si="4"/>
        <v>9.1062742356603152</v>
      </c>
      <c r="AY24" s="366">
        <f t="shared" si="1"/>
        <v>1.9177373755292781</v>
      </c>
      <c r="AZ24" s="369">
        <f t="shared" si="1"/>
        <v>0.24627712954799708</v>
      </c>
      <c r="BA24" s="370">
        <f t="shared" si="1"/>
        <v>0.58171345167829214</v>
      </c>
      <c r="BB24" s="371">
        <f t="shared" si="1"/>
        <v>8.0594106763795601</v>
      </c>
      <c r="BC24" s="372">
        <f t="shared" si="1"/>
        <v>0.23165014918027443</v>
      </c>
      <c r="BD24" s="372">
        <f t="shared" si="1"/>
        <v>8.8466146751595962E-2</v>
      </c>
      <c r="BE24" s="372" t="str">
        <f t="shared" si="1"/>
        <v/>
      </c>
      <c r="BF24" s="372">
        <f t="shared" si="1"/>
        <v>6.6313083662367503E-2</v>
      </c>
      <c r="BG24" s="373">
        <f t="shared" si="3"/>
        <v>100.00000000026125</v>
      </c>
      <c r="BH24" s="349"/>
      <c r="BI24" s="248"/>
      <c r="BJ24" s="350"/>
    </row>
    <row r="25" spans="1:62" x14ac:dyDescent="0.2">
      <c r="A25" s="252"/>
      <c r="B25" s="324">
        <v>2008</v>
      </c>
      <c r="C25" s="397">
        <v>3442.2319401599998</v>
      </c>
      <c r="D25" s="398">
        <v>3420.4867725100003</v>
      </c>
      <c r="E25" s="327">
        <v>1327.0555074900001</v>
      </c>
      <c r="F25" s="328">
        <v>1145.8794801199999</v>
      </c>
      <c r="G25" s="328">
        <v>123.00992966999999</v>
      </c>
      <c r="H25" s="329">
        <v>58.166097700000002</v>
      </c>
      <c r="I25" s="399">
        <v>533.81552246000001</v>
      </c>
      <c r="J25" s="400">
        <v>105.53281518</v>
      </c>
      <c r="K25" s="400">
        <v>11.039016549999999</v>
      </c>
      <c r="L25" s="400">
        <v>82.601574380000002</v>
      </c>
      <c r="M25" s="400">
        <v>27.64141098</v>
      </c>
      <c r="N25" s="400">
        <v>38.28990778</v>
      </c>
      <c r="O25" s="400">
        <v>268.71079758999997</v>
      </c>
      <c r="P25" s="331">
        <v>943.26120917000003</v>
      </c>
      <c r="Q25" s="399">
        <v>607.27360852000004</v>
      </c>
      <c r="R25" s="400">
        <v>155.72403563</v>
      </c>
      <c r="S25" s="400">
        <v>377.64830237000001</v>
      </c>
      <c r="T25" s="400">
        <v>73.901270520000011</v>
      </c>
      <c r="U25" s="330">
        <v>9.0809248800000013</v>
      </c>
      <c r="V25" s="333">
        <v>21.745167639999998</v>
      </c>
      <c r="W25" s="334">
        <v>288.78624156000001</v>
      </c>
      <c r="X25" s="335">
        <v>8.778126949999999</v>
      </c>
      <c r="Y25" s="335">
        <v>3.3655682499999999</v>
      </c>
      <c r="Z25" s="335" t="s">
        <v>34</v>
      </c>
      <c r="AA25" s="335">
        <v>2.4359023900000003</v>
      </c>
      <c r="AB25" s="335">
        <v>3745.5977793100001</v>
      </c>
      <c r="AC25" s="336"/>
      <c r="AD25" s="5"/>
      <c r="AE25" s="5"/>
      <c r="AF25" s="252"/>
      <c r="AG25" s="324">
        <v>2008</v>
      </c>
      <c r="AH25" s="337">
        <f t="shared" si="2"/>
        <v>91.900736357071281</v>
      </c>
      <c r="AI25" s="338">
        <f t="shared" si="2"/>
        <v>91.320183694152803</v>
      </c>
      <c r="AJ25" s="339">
        <f t="shared" si="2"/>
        <v>35.429738740780259</v>
      </c>
      <c r="AK25" s="340">
        <f t="shared" si="2"/>
        <v>30.592699687340414</v>
      </c>
      <c r="AL25" s="340">
        <f t="shared" si="2"/>
        <v>3.2841201035915932</v>
      </c>
      <c r="AM25" s="341">
        <f t="shared" si="2"/>
        <v>1.5529189498482441</v>
      </c>
      <c r="AN25" s="342">
        <f t="shared" si="2"/>
        <v>14.25181116372665</v>
      </c>
      <c r="AO25" s="340">
        <f t="shared" si="2"/>
        <v>2.8175159586793876</v>
      </c>
      <c r="AP25" s="340">
        <f t="shared" si="2"/>
        <v>0.29471975370600428</v>
      </c>
      <c r="AQ25" s="340">
        <f t="shared" si="2"/>
        <v>2.2052975051479384</v>
      </c>
      <c r="AR25" s="340">
        <f t="shared" si="2"/>
        <v>0.73797061533638553</v>
      </c>
      <c r="AS25" s="340">
        <f t="shared" si="2"/>
        <v>1.0222642695781827</v>
      </c>
      <c r="AT25" s="340">
        <f t="shared" si="2"/>
        <v>7.1740430612787494</v>
      </c>
      <c r="AU25" s="343">
        <f t="shared" si="2"/>
        <v>25.183195440268658</v>
      </c>
      <c r="AV25" s="342">
        <f t="shared" si="2"/>
        <v>16.212995743282125</v>
      </c>
      <c r="AW25" s="340">
        <f t="shared" si="2"/>
        <v>4.1575215707941524</v>
      </c>
      <c r="AX25" s="340">
        <f t="shared" si="4"/>
        <v>10.082457450612035</v>
      </c>
      <c r="AY25" s="341">
        <f t="shared" si="1"/>
        <v>1.9730167218759358</v>
      </c>
      <c r="AZ25" s="344">
        <f t="shared" si="1"/>
        <v>0.2424426063620973</v>
      </c>
      <c r="BA25" s="345">
        <f t="shared" si="1"/>
        <v>0.58055266265150895</v>
      </c>
      <c r="BB25" s="346">
        <f t="shared" si="1"/>
        <v>7.7100174277975757</v>
      </c>
      <c r="BC25" s="347">
        <f t="shared" si="1"/>
        <v>0.23435850476227782</v>
      </c>
      <c r="BD25" s="347">
        <f t="shared" si="1"/>
        <v>8.985396853316141E-2</v>
      </c>
      <c r="BE25" s="347" t="str">
        <f t="shared" si="1"/>
        <v/>
      </c>
      <c r="BF25" s="347">
        <f t="shared" si="1"/>
        <v>6.5033741835695269E-2</v>
      </c>
      <c r="BG25" s="348">
        <f t="shared" si="3"/>
        <v>99.999999999999986</v>
      </c>
      <c r="BH25" s="349"/>
      <c r="BI25" s="248"/>
      <c r="BJ25" s="350"/>
    </row>
    <row r="26" spans="1:62" x14ac:dyDescent="0.2">
      <c r="A26" s="252"/>
      <c r="B26" s="324">
        <v>2009</v>
      </c>
      <c r="C26" s="351">
        <v>3203.3441829900003</v>
      </c>
      <c r="D26" s="352">
        <v>3183.4245981499998</v>
      </c>
      <c r="E26" s="353">
        <v>1227.3871212299998</v>
      </c>
      <c r="F26" s="354">
        <v>1063.69065019</v>
      </c>
      <c r="G26" s="354">
        <v>116.57299161</v>
      </c>
      <c r="H26" s="355">
        <v>47.123479429999996</v>
      </c>
      <c r="I26" s="356">
        <v>442.54574636000001</v>
      </c>
      <c r="J26" s="354">
        <v>74.10821937</v>
      </c>
      <c r="K26" s="354">
        <v>10.033528270000001</v>
      </c>
      <c r="L26" s="354">
        <v>71.724503819999995</v>
      </c>
      <c r="M26" s="354">
        <v>25.891810850000002</v>
      </c>
      <c r="N26" s="354">
        <v>34.852912170000003</v>
      </c>
      <c r="O26" s="354">
        <v>225.93477189000001</v>
      </c>
      <c r="P26" s="357">
        <v>912.25109180999993</v>
      </c>
      <c r="Q26" s="356">
        <v>593.40025282000011</v>
      </c>
      <c r="R26" s="354">
        <v>152.97537703</v>
      </c>
      <c r="S26" s="354">
        <v>368.08619702000004</v>
      </c>
      <c r="T26" s="355">
        <v>72.338678770000001</v>
      </c>
      <c r="U26" s="358">
        <v>7.8403859300000001</v>
      </c>
      <c r="V26" s="359">
        <v>19.919584839999999</v>
      </c>
      <c r="W26" s="360">
        <v>224.57292160999998</v>
      </c>
      <c r="X26" s="361">
        <v>8.7395986400000005</v>
      </c>
      <c r="Y26" s="361">
        <v>3.27547466</v>
      </c>
      <c r="Z26" s="361" t="s">
        <v>34</v>
      </c>
      <c r="AA26" s="361">
        <v>2.2429607999999996</v>
      </c>
      <c r="AB26" s="361">
        <v>3442.1751386999999</v>
      </c>
      <c r="AC26" s="336"/>
      <c r="AD26" s="5"/>
      <c r="AE26" s="5"/>
      <c r="AF26" s="252"/>
      <c r="AG26" s="324">
        <v>2009</v>
      </c>
      <c r="AH26" s="362">
        <f t="shared" si="2"/>
        <v>93.061626846790872</v>
      </c>
      <c r="AI26" s="363">
        <f t="shared" si="2"/>
        <v>92.482935059262502</v>
      </c>
      <c r="AJ26" s="364">
        <f t="shared" si="2"/>
        <v>35.657311780293227</v>
      </c>
      <c r="AK26" s="365">
        <f t="shared" si="2"/>
        <v>30.901700446065107</v>
      </c>
      <c r="AL26" s="365">
        <f t="shared" si="2"/>
        <v>3.3866083773420637</v>
      </c>
      <c r="AM26" s="366">
        <f t="shared" si="2"/>
        <v>1.3690029568860647</v>
      </c>
      <c r="AN26" s="367">
        <f t="shared" si="2"/>
        <v>12.85657261841521</v>
      </c>
      <c r="AO26" s="365">
        <f t="shared" si="2"/>
        <v>2.1529473772792489</v>
      </c>
      <c r="AP26" s="365">
        <f t="shared" si="2"/>
        <v>0.29148802329068435</v>
      </c>
      <c r="AQ26" s="365">
        <f t="shared" si="2"/>
        <v>2.0836971080759144</v>
      </c>
      <c r="AR26" s="365">
        <f t="shared" si="2"/>
        <v>0.75219330239479087</v>
      </c>
      <c r="AS26" s="365">
        <f t="shared" si="2"/>
        <v>1.0125258235164303</v>
      </c>
      <c r="AT26" s="365">
        <f t="shared" si="2"/>
        <v>6.5637209841486559</v>
      </c>
      <c r="AU26" s="368">
        <f t="shared" si="2"/>
        <v>26.502169559987237</v>
      </c>
      <c r="AV26" s="367">
        <f t="shared" si="2"/>
        <v>17.239106928304306</v>
      </c>
      <c r="AW26" s="365">
        <f t="shared" si="2"/>
        <v>4.4441485649615702</v>
      </c>
      <c r="AX26" s="365">
        <f t="shared" si="4"/>
        <v>10.69341861434205</v>
      </c>
      <c r="AY26" s="366">
        <f t="shared" si="1"/>
        <v>2.1015397490006862</v>
      </c>
      <c r="AZ26" s="369">
        <f t="shared" si="1"/>
        <v>0.22777417226251492</v>
      </c>
      <c r="BA26" s="370">
        <f t="shared" si="1"/>
        <v>0.57869178752836481</v>
      </c>
      <c r="BB26" s="371">
        <f t="shared" si="1"/>
        <v>6.5241573296242565</v>
      </c>
      <c r="BC26" s="372">
        <f t="shared" si="1"/>
        <v>0.25389755860303692</v>
      </c>
      <c r="BD26" s="372">
        <f t="shared" si="1"/>
        <v>9.5157118043593863E-2</v>
      </c>
      <c r="BE26" s="372" t="str">
        <f t="shared" si="1"/>
        <v/>
      </c>
      <c r="BF26" s="372">
        <f t="shared" si="1"/>
        <v>6.5161146938243666E-2</v>
      </c>
      <c r="BG26" s="373">
        <f t="shared" si="3"/>
        <v>100</v>
      </c>
      <c r="BH26" s="349"/>
      <c r="BI26" s="248"/>
      <c r="BJ26" s="350"/>
    </row>
    <row r="27" spans="1:62" x14ac:dyDescent="0.2">
      <c r="A27" s="252"/>
      <c r="B27" s="324">
        <v>2010</v>
      </c>
      <c r="C27" s="374">
        <v>3283.7311921299997</v>
      </c>
      <c r="D27" s="375">
        <v>3263.14830824</v>
      </c>
      <c r="E27" s="376">
        <v>1245.6155403600001</v>
      </c>
      <c r="F27" s="377">
        <v>1074.84877929</v>
      </c>
      <c r="G27" s="377">
        <v>116.01470965</v>
      </c>
      <c r="H27" s="378">
        <v>54.752051420000001</v>
      </c>
      <c r="I27" s="379">
        <v>475.00289526999995</v>
      </c>
      <c r="J27" s="377">
        <v>92.966936470000007</v>
      </c>
      <c r="K27" s="377">
        <v>10.999314870000001</v>
      </c>
      <c r="L27" s="377">
        <v>75.509441319999993</v>
      </c>
      <c r="M27" s="377">
        <v>26.550338479999997</v>
      </c>
      <c r="N27" s="377">
        <v>36.105478069999997</v>
      </c>
      <c r="O27" s="377">
        <v>232.87138604999998</v>
      </c>
      <c r="P27" s="380">
        <v>908.38556100999995</v>
      </c>
      <c r="Q27" s="379">
        <v>626.48746297000002</v>
      </c>
      <c r="R27" s="377">
        <v>161.84316727999999</v>
      </c>
      <c r="S27" s="377">
        <v>390.16861141000004</v>
      </c>
      <c r="T27" s="378">
        <v>74.475684279999996</v>
      </c>
      <c r="U27" s="381">
        <v>7.6568486399999998</v>
      </c>
      <c r="V27" s="382">
        <v>20.582883890000002</v>
      </c>
      <c r="W27" s="334">
        <v>246.47355134</v>
      </c>
      <c r="X27" s="335">
        <v>8.807660610000001</v>
      </c>
      <c r="Y27" s="335">
        <v>3.34504578</v>
      </c>
      <c r="Z27" s="335" t="s">
        <v>34</v>
      </c>
      <c r="AA27" s="335">
        <v>2.2805505199999998</v>
      </c>
      <c r="AB27" s="335">
        <v>3544.63800038</v>
      </c>
      <c r="AC27" s="336"/>
      <c r="AD27" s="5"/>
      <c r="AE27" s="5"/>
      <c r="AF27" s="252"/>
      <c r="AG27" s="324">
        <v>2010</v>
      </c>
      <c r="AH27" s="385">
        <f t="shared" si="2"/>
        <v>92.639394820513971</v>
      </c>
      <c r="AI27" s="386">
        <f t="shared" si="2"/>
        <v>92.058718207336739</v>
      </c>
      <c r="AJ27" s="387">
        <f t="shared" si="2"/>
        <v>35.140839211972136</v>
      </c>
      <c r="AK27" s="388">
        <f t="shared" si="2"/>
        <v>30.323231291171954</v>
      </c>
      <c r="AL27" s="388">
        <f t="shared" si="2"/>
        <v>3.2729635476898555</v>
      </c>
      <c r="AM27" s="389">
        <f t="shared" si="2"/>
        <v>1.5446443731103248</v>
      </c>
      <c r="AN27" s="390">
        <f t="shared" si="2"/>
        <v>13.400603819602386</v>
      </c>
      <c r="AO27" s="388">
        <f t="shared" si="2"/>
        <v>2.622748400824952</v>
      </c>
      <c r="AP27" s="388">
        <f t="shared" si="2"/>
        <v>0.31030855249029177</v>
      </c>
      <c r="AQ27" s="388">
        <f t="shared" si="2"/>
        <v>2.1302440844990396</v>
      </c>
      <c r="AR27" s="388">
        <f t="shared" si="2"/>
        <v>0.74902820759563293</v>
      </c>
      <c r="AS27" s="388">
        <f t="shared" si="2"/>
        <v>1.018594227848636</v>
      </c>
      <c r="AT27" s="388">
        <f t="shared" si="2"/>
        <v>6.5696803460617197</v>
      </c>
      <c r="AU27" s="391">
        <f t="shared" si="2"/>
        <v>25.627033308129555</v>
      </c>
      <c r="AV27" s="390">
        <f t="shared" si="2"/>
        <v>17.674229721140435</v>
      </c>
      <c r="AW27" s="388">
        <f t="shared" si="2"/>
        <v>4.5658588341785462</v>
      </c>
      <c r="AX27" s="388">
        <f t="shared" si="4"/>
        <v>11.007290768991709</v>
      </c>
      <c r="AY27" s="389">
        <f t="shared" si="1"/>
        <v>2.1010801179701817</v>
      </c>
      <c r="AZ27" s="392">
        <f t="shared" si="1"/>
        <v>0.21601214677434347</v>
      </c>
      <c r="BA27" s="393">
        <f t="shared" si="1"/>
        <v>0.58067661317723929</v>
      </c>
      <c r="BB27" s="346">
        <f t="shared" si="1"/>
        <v>6.9534195399805849</v>
      </c>
      <c r="BC27" s="347">
        <f t="shared" si="1"/>
        <v>0.24847842315790167</v>
      </c>
      <c r="BD27" s="347">
        <f t="shared" si="1"/>
        <v>9.4369179014652471E-2</v>
      </c>
      <c r="BE27" s="347" t="str">
        <f t="shared" si="1"/>
        <v/>
      </c>
      <c r="BF27" s="347">
        <f t="shared" si="1"/>
        <v>6.4338037332881806E-2</v>
      </c>
      <c r="BG27" s="348">
        <f t="shared" si="3"/>
        <v>99.999999999999986</v>
      </c>
      <c r="BH27" s="349"/>
      <c r="BI27" s="248"/>
      <c r="BJ27" s="350"/>
    </row>
    <row r="28" spans="1:62" x14ac:dyDescent="0.2">
      <c r="A28" s="252"/>
      <c r="B28" s="324">
        <v>2011</v>
      </c>
      <c r="C28" s="351">
        <v>3186.6792366</v>
      </c>
      <c r="D28" s="352">
        <v>3165.1906761199998</v>
      </c>
      <c r="E28" s="353">
        <v>1237.1952960900001</v>
      </c>
      <c r="F28" s="354">
        <v>1069.6881107099998</v>
      </c>
      <c r="G28" s="354">
        <v>113.46659892999999</v>
      </c>
      <c r="H28" s="355">
        <v>54.040586449999999</v>
      </c>
      <c r="I28" s="356">
        <v>463.13206792</v>
      </c>
      <c r="J28" s="354">
        <v>92.291345230000005</v>
      </c>
      <c r="K28" s="354">
        <v>10.39983026</v>
      </c>
      <c r="L28" s="354">
        <v>74.033459629999996</v>
      </c>
      <c r="M28" s="354">
        <v>25.489340510000002</v>
      </c>
      <c r="N28" s="354">
        <v>34.286336109999993</v>
      </c>
      <c r="O28" s="354">
        <v>226.63175617000002</v>
      </c>
      <c r="P28" s="357">
        <v>901.51568854000004</v>
      </c>
      <c r="Q28" s="356">
        <v>555.34928744000001</v>
      </c>
      <c r="R28" s="354">
        <v>139.33251848999998</v>
      </c>
      <c r="S28" s="354">
        <v>342.43734382000002</v>
      </c>
      <c r="T28" s="355">
        <v>73.579425140000012</v>
      </c>
      <c r="U28" s="358">
        <v>7.9983361400000001</v>
      </c>
      <c r="V28" s="359">
        <v>21.488560469999999</v>
      </c>
      <c r="W28" s="360">
        <v>246.56262202000002</v>
      </c>
      <c r="X28" s="361">
        <v>8.8785886200000004</v>
      </c>
      <c r="Y28" s="361">
        <v>3.1893346199999999</v>
      </c>
      <c r="Z28" s="361" t="s">
        <v>34</v>
      </c>
      <c r="AA28" s="361">
        <v>2.1645743400000002</v>
      </c>
      <c r="AB28" s="361">
        <v>3447.4743562099998</v>
      </c>
      <c r="AC28" s="336"/>
      <c r="AD28" s="5"/>
      <c r="AE28" s="5"/>
      <c r="AF28" s="252"/>
      <c r="AG28" s="324">
        <v>2011</v>
      </c>
      <c r="AH28" s="362">
        <f t="shared" si="2"/>
        <v>92.435183190261455</v>
      </c>
      <c r="AI28" s="363">
        <f t="shared" si="2"/>
        <v>91.811870055493898</v>
      </c>
      <c r="AJ28" s="364">
        <f t="shared" si="2"/>
        <v>35.887005043602926</v>
      </c>
      <c r="AK28" s="365">
        <f t="shared" si="2"/>
        <v>31.028167295375258</v>
      </c>
      <c r="AL28" s="365">
        <f t="shared" si="2"/>
        <v>3.2912963870379626</v>
      </c>
      <c r="AM28" s="366">
        <f t="shared" si="2"/>
        <v>1.5675413611896976</v>
      </c>
      <c r="AN28" s="367">
        <f t="shared" si="2"/>
        <v>13.433952513258049</v>
      </c>
      <c r="AO28" s="365">
        <f t="shared" si="2"/>
        <v>2.6770712612772267</v>
      </c>
      <c r="AP28" s="365">
        <f t="shared" si="2"/>
        <v>0.30166519560229915</v>
      </c>
      <c r="AQ28" s="365">
        <f t="shared" si="2"/>
        <v>2.1474694799873459</v>
      </c>
      <c r="AR28" s="365">
        <f t="shared" si="2"/>
        <v>0.73936272982235762</v>
      </c>
      <c r="AS28" s="365">
        <f t="shared" si="2"/>
        <v>0.99453491360245727</v>
      </c>
      <c r="AT28" s="365">
        <f t="shared" si="2"/>
        <v>6.5738489326762943</v>
      </c>
      <c r="AU28" s="368">
        <f t="shared" si="2"/>
        <v>26.150033195057215</v>
      </c>
      <c r="AV28" s="367">
        <f t="shared" si="2"/>
        <v>16.108873629172585</v>
      </c>
      <c r="AW28" s="365">
        <f t="shared" si="2"/>
        <v>4.0415824482934219</v>
      </c>
      <c r="AX28" s="365">
        <f t="shared" si="4"/>
        <v>9.9329917625974868</v>
      </c>
      <c r="AY28" s="366">
        <f t="shared" si="1"/>
        <v>2.1342994185717443</v>
      </c>
      <c r="AZ28" s="369">
        <f t="shared" si="1"/>
        <v>0.23200567469319816</v>
      </c>
      <c r="BA28" s="370">
        <f t="shared" si="1"/>
        <v>0.6233131344774836</v>
      </c>
      <c r="BB28" s="371">
        <f t="shared" si="1"/>
        <v>7.1519784208361745</v>
      </c>
      <c r="BC28" s="372">
        <f t="shared" si="1"/>
        <v>0.25753893147912277</v>
      </c>
      <c r="BD28" s="372">
        <f t="shared" si="1"/>
        <v>9.2512207212070832E-2</v>
      </c>
      <c r="BE28" s="372" t="str">
        <f t="shared" si="1"/>
        <v/>
      </c>
      <c r="BF28" s="372">
        <f t="shared" si="1"/>
        <v>6.2787249921117241E-2</v>
      </c>
      <c r="BG28" s="373">
        <f t="shared" si="3"/>
        <v>99.999999999709942</v>
      </c>
      <c r="BH28" s="349"/>
      <c r="BI28" s="248"/>
      <c r="BJ28" s="350"/>
    </row>
    <row r="29" spans="1:62" x14ac:dyDescent="0.2">
      <c r="A29" s="252"/>
      <c r="B29" s="324">
        <v>2012</v>
      </c>
      <c r="C29" s="374">
        <v>3125.9516379000002</v>
      </c>
      <c r="D29" s="375">
        <v>3104.3051646599997</v>
      </c>
      <c r="E29" s="376">
        <v>1219.5102623099999</v>
      </c>
      <c r="F29" s="377">
        <v>1065.1129191800001</v>
      </c>
      <c r="G29" s="377">
        <v>110.10536956</v>
      </c>
      <c r="H29" s="378">
        <v>44.291973570000003</v>
      </c>
      <c r="I29" s="379">
        <v>445.14121685999999</v>
      </c>
      <c r="J29" s="377">
        <v>86.593434959999996</v>
      </c>
      <c r="K29" s="377">
        <v>9.5461110399999995</v>
      </c>
      <c r="L29" s="377">
        <v>72.411255390000008</v>
      </c>
      <c r="M29" s="377">
        <v>24.764711169999998</v>
      </c>
      <c r="N29" s="377">
        <v>34.167713900000003</v>
      </c>
      <c r="O29" s="377">
        <v>217.65799040000002</v>
      </c>
      <c r="P29" s="380">
        <v>870.89390929000001</v>
      </c>
      <c r="Q29" s="379">
        <v>561.84460066999998</v>
      </c>
      <c r="R29" s="377">
        <v>139.49998582000001</v>
      </c>
      <c r="S29" s="377">
        <v>351.17811920999998</v>
      </c>
      <c r="T29" s="378">
        <v>71.166495639999994</v>
      </c>
      <c r="U29" s="381">
        <v>6.9151755300000008</v>
      </c>
      <c r="V29" s="382">
        <v>21.646473239999999</v>
      </c>
      <c r="W29" s="334">
        <v>232.74598107</v>
      </c>
      <c r="X29" s="335">
        <v>9.2048893800000009</v>
      </c>
      <c r="Y29" s="335">
        <v>3.2313091699999998</v>
      </c>
      <c r="Z29" s="335" t="s">
        <v>34</v>
      </c>
      <c r="AA29" s="335">
        <v>2.0712767399999996</v>
      </c>
      <c r="AB29" s="335">
        <v>3373.20509425</v>
      </c>
      <c r="AC29" s="336"/>
      <c r="AD29" s="5"/>
      <c r="AE29" s="5"/>
      <c r="AF29" s="252"/>
      <c r="AG29" s="324">
        <v>2012</v>
      </c>
      <c r="AH29" s="385">
        <f t="shared" si="2"/>
        <v>92.670073433380296</v>
      </c>
      <c r="AI29" s="386">
        <f t="shared" si="2"/>
        <v>92.028355167363827</v>
      </c>
      <c r="AJ29" s="387">
        <f t="shared" si="2"/>
        <v>36.152864360035196</v>
      </c>
      <c r="AK29" s="388">
        <f t="shared" si="2"/>
        <v>31.575694018593843</v>
      </c>
      <c r="AL29" s="388">
        <f t="shared" si="2"/>
        <v>3.2641172559500378</v>
      </c>
      <c r="AM29" s="389">
        <f t="shared" si="2"/>
        <v>1.3130530854913198</v>
      </c>
      <c r="AN29" s="390">
        <f t="shared" si="2"/>
        <v>13.196387543075645</v>
      </c>
      <c r="AO29" s="388">
        <f t="shared" si="2"/>
        <v>2.5670966496406651</v>
      </c>
      <c r="AP29" s="388">
        <f t="shared" si="2"/>
        <v>0.28299823975341426</v>
      </c>
      <c r="AQ29" s="388">
        <f t="shared" si="2"/>
        <v>2.1466603235431188</v>
      </c>
      <c r="AR29" s="388">
        <f t="shared" si="2"/>
        <v>0.73415966352636486</v>
      </c>
      <c r="AS29" s="388">
        <f t="shared" si="2"/>
        <v>1.0129154007932291</v>
      </c>
      <c r="AT29" s="388">
        <f t="shared" si="2"/>
        <v>6.4525572658188519</v>
      </c>
      <c r="AU29" s="391">
        <f t="shared" si="2"/>
        <v>25.817994606213972</v>
      </c>
      <c r="AV29" s="390">
        <f t="shared" si="2"/>
        <v>16.656105542699613</v>
      </c>
      <c r="AW29" s="388">
        <f t="shared" si="2"/>
        <v>4.1355322882024907</v>
      </c>
      <c r="AX29" s="388">
        <f t="shared" si="4"/>
        <v>10.410814326369357</v>
      </c>
      <c r="AY29" s="389">
        <f t="shared" si="1"/>
        <v>2.1097589281277656</v>
      </c>
      <c r="AZ29" s="392">
        <f t="shared" si="1"/>
        <v>0.20500311533940466</v>
      </c>
      <c r="BA29" s="393">
        <f t="shared" si="1"/>
        <v>0.64171826601646009</v>
      </c>
      <c r="BB29" s="346">
        <f t="shared" si="1"/>
        <v>6.8998467204600509</v>
      </c>
      <c r="BC29" s="347">
        <f t="shared" si="1"/>
        <v>0.27288258860069758</v>
      </c>
      <c r="BD29" s="347">
        <f t="shared" si="1"/>
        <v>9.5793439168822631E-2</v>
      </c>
      <c r="BE29" s="347" t="str">
        <f t="shared" si="1"/>
        <v/>
      </c>
      <c r="BF29" s="347">
        <f t="shared" si="1"/>
        <v>6.1403818686587404E-2</v>
      </c>
      <c r="BG29" s="348">
        <f t="shared" si="3"/>
        <v>100.00000000029645</v>
      </c>
      <c r="BH29" s="349"/>
      <c r="BI29" s="248"/>
      <c r="BJ29" s="350"/>
    </row>
    <row r="30" spans="1:62" x14ac:dyDescent="0.2">
      <c r="A30" s="252"/>
      <c r="B30" s="324">
        <v>2013</v>
      </c>
      <c r="C30" s="351">
        <v>3045.7084174400002</v>
      </c>
      <c r="D30" s="352">
        <v>3022.41730955</v>
      </c>
      <c r="E30" s="353">
        <v>1155.4073123000001</v>
      </c>
      <c r="F30" s="354">
        <v>1009.21642545</v>
      </c>
      <c r="G30" s="354">
        <v>104.49132994</v>
      </c>
      <c r="H30" s="355">
        <v>41.699556920000006</v>
      </c>
      <c r="I30" s="356">
        <v>427.58835528000003</v>
      </c>
      <c r="J30" s="354">
        <v>81.64435644000001</v>
      </c>
      <c r="K30" s="354">
        <v>9.1053317499999995</v>
      </c>
      <c r="L30" s="354">
        <v>68.947757600000003</v>
      </c>
      <c r="M30" s="354">
        <v>24.254189740000001</v>
      </c>
      <c r="N30" s="354">
        <v>34.34032921</v>
      </c>
      <c r="O30" s="354">
        <v>209.29639054</v>
      </c>
      <c r="P30" s="357">
        <v>866.29570748999993</v>
      </c>
      <c r="Q30" s="356">
        <v>566.22292169000002</v>
      </c>
      <c r="R30" s="354">
        <v>141.26080519999999</v>
      </c>
      <c r="S30" s="354">
        <v>353.93206328000002</v>
      </c>
      <c r="T30" s="355">
        <v>71.030053219999999</v>
      </c>
      <c r="U30" s="358">
        <v>6.90301279</v>
      </c>
      <c r="V30" s="359">
        <v>23.291107889999999</v>
      </c>
      <c r="W30" s="360">
        <v>230.20714142</v>
      </c>
      <c r="X30" s="361">
        <v>9.7926430299999989</v>
      </c>
      <c r="Y30" s="361">
        <v>3.1008067099999996</v>
      </c>
      <c r="Z30" s="361" t="s">
        <v>34</v>
      </c>
      <c r="AA30" s="361">
        <v>1.9240912100000001</v>
      </c>
      <c r="AB30" s="361">
        <v>3290.7330997999998</v>
      </c>
      <c r="AC30" s="336"/>
      <c r="AD30" s="5"/>
      <c r="AE30" s="5"/>
      <c r="AF30" s="252"/>
      <c r="AG30" s="324">
        <v>2013</v>
      </c>
      <c r="AH30" s="362">
        <f t="shared" si="2"/>
        <v>92.554100410790184</v>
      </c>
      <c r="AI30" s="363">
        <f t="shared" si="2"/>
        <v>91.846321712742153</v>
      </c>
      <c r="AJ30" s="364">
        <f t="shared" si="2"/>
        <v>35.110939637438904</v>
      </c>
      <c r="AK30" s="365">
        <f t="shared" si="2"/>
        <v>30.668437543942318</v>
      </c>
      <c r="AL30" s="365">
        <f t="shared" si="2"/>
        <v>3.1753207194576381</v>
      </c>
      <c r="AM30" s="366">
        <f t="shared" si="2"/>
        <v>1.2671813743428286</v>
      </c>
      <c r="AN30" s="367">
        <f t="shared" si="2"/>
        <v>12.993711197847905</v>
      </c>
      <c r="AO30" s="365">
        <f t="shared" si="2"/>
        <v>2.4810385395571002</v>
      </c>
      <c r="AP30" s="365">
        <f t="shared" si="2"/>
        <v>0.27669614866527437</v>
      </c>
      <c r="AQ30" s="365">
        <f t="shared" si="2"/>
        <v>2.0952096541706902</v>
      </c>
      <c r="AR30" s="365">
        <f t="shared" si="2"/>
        <v>0.73704518125380913</v>
      </c>
      <c r="AS30" s="365">
        <f t="shared" si="2"/>
        <v>1.0435464733401532</v>
      </c>
      <c r="AT30" s="365">
        <f t="shared" si="2"/>
        <v>6.3601752008608781</v>
      </c>
      <c r="AU30" s="368">
        <f t="shared" si="2"/>
        <v>26.325310537723361</v>
      </c>
      <c r="AV30" s="367">
        <f t="shared" si="2"/>
        <v>17.206589064437139</v>
      </c>
      <c r="AW30" s="365">
        <f t="shared" si="2"/>
        <v>4.2926849706706811</v>
      </c>
      <c r="AX30" s="365">
        <f t="shared" si="4"/>
        <v>10.755416879646388</v>
      </c>
      <c r="AY30" s="366">
        <f t="shared" si="1"/>
        <v>2.1584872144239524</v>
      </c>
      <c r="AZ30" s="369">
        <f t="shared" si="1"/>
        <v>0.20977127529484366</v>
      </c>
      <c r="BA30" s="370">
        <f t="shared" si="1"/>
        <v>0.7077786980480294</v>
      </c>
      <c r="BB30" s="371">
        <f t="shared" si="1"/>
        <v>6.9956187402129704</v>
      </c>
      <c r="BC30" s="372">
        <f t="shared" si="1"/>
        <v>0.2975824150124835</v>
      </c>
      <c r="BD30" s="372">
        <f t="shared" si="1"/>
        <v>9.4228447460186215E-2</v>
      </c>
      <c r="BE30" s="372" t="str">
        <f t="shared" si="1"/>
        <v/>
      </c>
      <c r="BF30" s="372">
        <f t="shared" si="1"/>
        <v>5.8469986828070024E-2</v>
      </c>
      <c r="BG30" s="373">
        <f t="shared" si="3"/>
        <v>100.0000000003039</v>
      </c>
      <c r="BH30" s="349"/>
      <c r="BI30" s="248"/>
      <c r="BJ30" s="350"/>
    </row>
    <row r="31" spans="1:62" x14ac:dyDescent="0.2">
      <c r="A31" s="252"/>
      <c r="B31" s="324">
        <v>2014</v>
      </c>
      <c r="C31" s="374">
        <v>2905.4907884099998</v>
      </c>
      <c r="D31" s="375">
        <v>2883.1392507300002</v>
      </c>
      <c r="E31" s="376">
        <v>1095.0216491000001</v>
      </c>
      <c r="F31" s="377">
        <v>951.52690462999999</v>
      </c>
      <c r="G31" s="377">
        <v>102.26623153</v>
      </c>
      <c r="H31" s="378">
        <v>41.228512940000002</v>
      </c>
      <c r="I31" s="379">
        <v>414.32376592999998</v>
      </c>
      <c r="J31" s="377">
        <v>80.13543227000001</v>
      </c>
      <c r="K31" s="377">
        <v>8.4746594000000002</v>
      </c>
      <c r="L31" s="377">
        <v>63.994158230000004</v>
      </c>
      <c r="M31" s="377">
        <v>22.735848269999998</v>
      </c>
      <c r="N31" s="377">
        <v>34.039091829999997</v>
      </c>
      <c r="O31" s="377">
        <v>204.94457592999998</v>
      </c>
      <c r="P31" s="380">
        <v>874.17011661999993</v>
      </c>
      <c r="Q31" s="379">
        <v>492.92769489</v>
      </c>
      <c r="R31" s="377">
        <v>124.11278839000001</v>
      </c>
      <c r="S31" s="377">
        <v>298.21116407</v>
      </c>
      <c r="T31" s="378">
        <v>70.603742429999997</v>
      </c>
      <c r="U31" s="381">
        <v>6.6960241900000002</v>
      </c>
      <c r="V31" s="382">
        <v>22.351537690000001</v>
      </c>
      <c r="W31" s="334">
        <v>235.49724494</v>
      </c>
      <c r="X31" s="335">
        <v>9.8434484900000001</v>
      </c>
      <c r="Y31" s="335">
        <v>3.1025269099999999</v>
      </c>
      <c r="Z31" s="335" t="s">
        <v>34</v>
      </c>
      <c r="AA31" s="335">
        <v>1.8718540499999998</v>
      </c>
      <c r="AB31" s="335">
        <v>3155.8058627999999</v>
      </c>
      <c r="AC31" s="336"/>
      <c r="AD31" s="5"/>
      <c r="AE31" s="5"/>
      <c r="AF31" s="252"/>
      <c r="AG31" s="324">
        <v>2014</v>
      </c>
      <c r="AH31" s="385">
        <f t="shared" si="2"/>
        <v>92.06810921607493</v>
      </c>
      <c r="AI31" s="386">
        <f t="shared" si="2"/>
        <v>91.35984202057108</v>
      </c>
      <c r="AJ31" s="387">
        <f t="shared" si="2"/>
        <v>34.698637898100557</v>
      </c>
      <c r="AK31" s="388">
        <f t="shared" si="2"/>
        <v>30.151629916352153</v>
      </c>
      <c r="AL31" s="388">
        <f t="shared" si="2"/>
        <v>3.2405742297234954</v>
      </c>
      <c r="AM31" s="389">
        <f t="shared" si="2"/>
        <v>1.3064337520249061</v>
      </c>
      <c r="AN31" s="390">
        <f t="shared" si="2"/>
        <v>13.128937074804398</v>
      </c>
      <c r="AO31" s="388">
        <f t="shared" si="2"/>
        <v>2.5393017110025764</v>
      </c>
      <c r="AP31" s="388">
        <f t="shared" si="2"/>
        <v>0.2685418485305946</v>
      </c>
      <c r="AQ31" s="388">
        <f t="shared" si="2"/>
        <v>2.0278230351350244</v>
      </c>
      <c r="AR31" s="388">
        <f t="shared" si="2"/>
        <v>0.72044508624581671</v>
      </c>
      <c r="AS31" s="388">
        <f t="shared" si="2"/>
        <v>1.0786180554148124</v>
      </c>
      <c r="AT31" s="388">
        <f t="shared" si="2"/>
        <v>6.4942073384755732</v>
      </c>
      <c r="AU31" s="391">
        <f t="shared" si="2"/>
        <v>27.700376849049562</v>
      </c>
      <c r="AV31" s="390">
        <f t="shared" si="2"/>
        <v>15.619709079716587</v>
      </c>
      <c r="AW31" s="388">
        <f t="shared" si="2"/>
        <v>3.9328397812113987</v>
      </c>
      <c r="AX31" s="388">
        <f t="shared" si="4"/>
        <v>9.4496042226568111</v>
      </c>
      <c r="AY31" s="389">
        <f t="shared" si="1"/>
        <v>2.2372650758483785</v>
      </c>
      <c r="AZ31" s="392">
        <f t="shared" si="1"/>
        <v>0.21218111889997343</v>
      </c>
      <c r="BA31" s="393">
        <f t="shared" si="1"/>
        <v>0.70826719582073783</v>
      </c>
      <c r="BB31" s="346">
        <f t="shared" si="1"/>
        <v>7.4623489269727834</v>
      </c>
      <c r="BC31" s="347">
        <f t="shared" si="1"/>
        <v>0.3119155270618062</v>
      </c>
      <c r="BD31" s="347">
        <f t="shared" si="1"/>
        <v>9.8311716400934487E-2</v>
      </c>
      <c r="BE31" s="347" t="str">
        <f t="shared" si="1"/>
        <v/>
      </c>
      <c r="BF31" s="347">
        <f t="shared" si="1"/>
        <v>5.9314613489538003E-2</v>
      </c>
      <c r="BG31" s="348">
        <f t="shared" si="3"/>
        <v>100</v>
      </c>
      <c r="BH31" s="349"/>
      <c r="BI31" s="248"/>
      <c r="BJ31" s="350"/>
    </row>
    <row r="32" spans="1:62" x14ac:dyDescent="0.2">
      <c r="A32" s="252"/>
      <c r="B32" s="324">
        <v>2015</v>
      </c>
      <c r="C32" s="351">
        <v>2963.7518386800002</v>
      </c>
      <c r="D32" s="352">
        <v>2941.4930664799999</v>
      </c>
      <c r="E32" s="353">
        <v>1102.6653048200001</v>
      </c>
      <c r="F32" s="354">
        <v>960.24085608999997</v>
      </c>
      <c r="G32" s="354">
        <v>103.10216144</v>
      </c>
      <c r="H32" s="355">
        <v>39.322287279999998</v>
      </c>
      <c r="I32" s="356">
        <v>421.69879615000002</v>
      </c>
      <c r="J32" s="354">
        <v>84.833443259999996</v>
      </c>
      <c r="K32" s="354">
        <v>8.5615961200000008</v>
      </c>
      <c r="L32" s="354">
        <v>62.468010629999995</v>
      </c>
      <c r="M32" s="354">
        <v>22.71047772</v>
      </c>
      <c r="N32" s="354">
        <v>34.286087909999999</v>
      </c>
      <c r="O32" s="354">
        <v>208.83918050999998</v>
      </c>
      <c r="P32" s="357">
        <v>893.09339691999992</v>
      </c>
      <c r="Q32" s="356">
        <v>517.24422377999997</v>
      </c>
      <c r="R32" s="354">
        <v>132.68944787999999</v>
      </c>
      <c r="S32" s="354">
        <v>315.08722850999999</v>
      </c>
      <c r="T32" s="355">
        <v>69.467547390000007</v>
      </c>
      <c r="U32" s="358">
        <v>6.7913448199999999</v>
      </c>
      <c r="V32" s="359">
        <v>22.258772199999999</v>
      </c>
      <c r="W32" s="360">
        <v>234.14769816</v>
      </c>
      <c r="X32" s="361">
        <v>9.8100094700000007</v>
      </c>
      <c r="Y32" s="361">
        <v>2.8028315099999999</v>
      </c>
      <c r="Z32" s="361" t="s">
        <v>34</v>
      </c>
      <c r="AA32" s="361">
        <v>1.8628216399999999</v>
      </c>
      <c r="AB32" s="361">
        <v>3212.3751994500003</v>
      </c>
      <c r="AC32" s="336"/>
      <c r="AD32" s="5"/>
      <c r="AE32" s="5"/>
      <c r="AF32" s="252"/>
      <c r="AG32" s="324">
        <v>2015</v>
      </c>
      <c r="AH32" s="362">
        <f t="shared" si="2"/>
        <v>92.260450746458019</v>
      </c>
      <c r="AI32" s="363">
        <f t="shared" si="2"/>
        <v>91.567543759633722</v>
      </c>
      <c r="AJ32" s="364">
        <f t="shared" si="2"/>
        <v>34.325545316399854</v>
      </c>
      <c r="AK32" s="365">
        <f t="shared" si="2"/>
        <v>29.891927202476392</v>
      </c>
      <c r="AL32" s="365">
        <f t="shared" si="2"/>
        <v>3.2095304887689462</v>
      </c>
      <c r="AM32" s="366">
        <f t="shared" si="2"/>
        <v>1.2240876248432149</v>
      </c>
      <c r="AN32" s="367">
        <f t="shared" si="2"/>
        <v>13.127320750770341</v>
      </c>
      <c r="AO32" s="365">
        <f t="shared" si="2"/>
        <v>2.6408323434486904</v>
      </c>
      <c r="AP32" s="365">
        <f t="shared" si="2"/>
        <v>0.26651918248733386</v>
      </c>
      <c r="AQ32" s="365">
        <f t="shared" si="2"/>
        <v>1.9446050586088237</v>
      </c>
      <c r="AR32" s="365">
        <f t="shared" si="2"/>
        <v>0.70696840530609018</v>
      </c>
      <c r="AS32" s="365">
        <f t="shared" si="2"/>
        <v>1.067312682399933</v>
      </c>
      <c r="AT32" s="365">
        <f t="shared" si="2"/>
        <v>6.5010830785194678</v>
      </c>
      <c r="AU32" s="368">
        <f t="shared" si="2"/>
        <v>27.80165271705836</v>
      </c>
      <c r="AV32" s="367">
        <f t="shared" si="2"/>
        <v>16.101613032891017</v>
      </c>
      <c r="AW32" s="365">
        <f t="shared" si="2"/>
        <v>4.1305712951188926</v>
      </c>
      <c r="AX32" s="365">
        <f t="shared" si="4"/>
        <v>9.8085438016065787</v>
      </c>
      <c r="AY32" s="366">
        <f t="shared" si="1"/>
        <v>2.162497936165543</v>
      </c>
      <c r="AZ32" s="369">
        <f t="shared" si="1"/>
        <v>0.21141194282544468</v>
      </c>
      <c r="BA32" s="370">
        <f t="shared" si="1"/>
        <v>0.69290698682429697</v>
      </c>
      <c r="BB32" s="371">
        <f t="shared" si="1"/>
        <v>7.2889274640175623</v>
      </c>
      <c r="BC32" s="372">
        <f t="shared" si="1"/>
        <v>0.30538180819225597</v>
      </c>
      <c r="BD32" s="372">
        <f t="shared" si="1"/>
        <v>8.7251063028997364E-2</v>
      </c>
      <c r="BE32" s="372" t="str">
        <f t="shared" si="1"/>
        <v/>
      </c>
      <c r="BF32" s="372">
        <f t="shared" si="1"/>
        <v>5.7988918614455084E-2</v>
      </c>
      <c r="BG32" s="373">
        <f t="shared" si="3"/>
        <v>100.00000000031129</v>
      </c>
      <c r="BH32" s="349"/>
      <c r="BI32" s="248"/>
      <c r="BJ32" s="350"/>
    </row>
    <row r="33" spans="1:62" x14ac:dyDescent="0.2">
      <c r="A33" s="252"/>
      <c r="B33" s="324">
        <v>2016</v>
      </c>
      <c r="C33" s="374">
        <v>2975.1820407800001</v>
      </c>
      <c r="D33" s="375">
        <v>2953.3878816799997</v>
      </c>
      <c r="E33" s="376">
        <v>1078.42066209</v>
      </c>
      <c r="F33" s="377">
        <v>935.33065084999998</v>
      </c>
      <c r="G33" s="377">
        <v>103.4473181</v>
      </c>
      <c r="H33" s="378">
        <v>39.642693140000006</v>
      </c>
      <c r="I33" s="379">
        <v>426.26229914000004</v>
      </c>
      <c r="J33" s="377">
        <v>81.746317179999991</v>
      </c>
      <c r="K33" s="377">
        <v>8.774637160000001</v>
      </c>
      <c r="L33" s="377">
        <v>62.751766009999997</v>
      </c>
      <c r="M33" s="377">
        <v>23.01505599</v>
      </c>
      <c r="N33" s="377">
        <v>34.903248610000006</v>
      </c>
      <c r="O33" s="377">
        <v>215.07127419000003</v>
      </c>
      <c r="P33" s="380">
        <v>916.7465143500001</v>
      </c>
      <c r="Q33" s="379">
        <v>525.83267877000003</v>
      </c>
      <c r="R33" s="377">
        <v>133.51685105999999</v>
      </c>
      <c r="S33" s="377">
        <v>322.40969323999997</v>
      </c>
      <c r="T33" s="378">
        <v>69.906134469999998</v>
      </c>
      <c r="U33" s="381">
        <v>6.1257273100000003</v>
      </c>
      <c r="V33" s="382">
        <v>21.794159100000002</v>
      </c>
      <c r="W33" s="334">
        <v>235.64600399</v>
      </c>
      <c r="X33" s="335">
        <v>10.423247740000001</v>
      </c>
      <c r="Y33" s="335">
        <v>2.9312903599999998</v>
      </c>
      <c r="Z33" s="335" t="s">
        <v>34</v>
      </c>
      <c r="AA33" s="335">
        <v>1.7990902499999999</v>
      </c>
      <c r="AB33" s="335">
        <v>3225.98167311</v>
      </c>
      <c r="AC33" s="336"/>
      <c r="AD33" s="5"/>
      <c r="AE33" s="5"/>
      <c r="AF33" s="252"/>
      <c r="AG33" s="324">
        <v>2016</v>
      </c>
      <c r="AH33" s="385">
        <f t="shared" si="2"/>
        <v>92.225633690962141</v>
      </c>
      <c r="AI33" s="386">
        <f t="shared" si="2"/>
        <v>91.55005145558664</v>
      </c>
      <c r="AJ33" s="387">
        <f t="shared" si="2"/>
        <v>33.429224693962723</v>
      </c>
      <c r="AK33" s="388">
        <f t="shared" si="2"/>
        <v>28.993675278641511</v>
      </c>
      <c r="AL33" s="388">
        <f t="shared" si="2"/>
        <v>3.2066926778375611</v>
      </c>
      <c r="AM33" s="389">
        <f t="shared" si="2"/>
        <v>1.2288567374836497</v>
      </c>
      <c r="AN33" s="390">
        <f t="shared" si="2"/>
        <v>13.213413538368396</v>
      </c>
      <c r="AO33" s="388">
        <f t="shared" si="2"/>
        <v>2.5339981891835315</v>
      </c>
      <c r="AP33" s="388">
        <f t="shared" si="2"/>
        <v>0.27199897733891443</v>
      </c>
      <c r="AQ33" s="388">
        <f t="shared" si="2"/>
        <v>1.9451990856942565</v>
      </c>
      <c r="AR33" s="388">
        <f t="shared" si="2"/>
        <v>0.71342798323501921</v>
      </c>
      <c r="AS33" s="388">
        <f t="shared" si="2"/>
        <v>1.081941937269334</v>
      </c>
      <c r="AT33" s="388">
        <f t="shared" si="2"/>
        <v>6.6668473656473406</v>
      </c>
      <c r="AU33" s="391">
        <f t="shared" si="2"/>
        <v>28.417598338871304</v>
      </c>
      <c r="AV33" s="390">
        <f t="shared" si="2"/>
        <v>16.29992765157504</v>
      </c>
      <c r="AW33" s="388">
        <f t="shared" si="2"/>
        <v>4.1387975689050771</v>
      </c>
      <c r="AX33" s="388">
        <f t="shared" si="4"/>
        <v>9.9941576211492134</v>
      </c>
      <c r="AY33" s="389">
        <f t="shared" si="1"/>
        <v>2.1669724615207486</v>
      </c>
      <c r="AZ33" s="392">
        <f t="shared" si="1"/>
        <v>0.18988723218921785</v>
      </c>
      <c r="BA33" s="393">
        <f t="shared" si="1"/>
        <v>0.67558223537548479</v>
      </c>
      <c r="BB33" s="346">
        <f t="shared" si="1"/>
        <v>7.3046293459821801</v>
      </c>
      <c r="BC33" s="347">
        <f t="shared" si="1"/>
        <v>0.32310312940964397</v>
      </c>
      <c r="BD33" s="347">
        <f t="shared" si="1"/>
        <v>9.0865065491029157E-2</v>
      </c>
      <c r="BE33" s="347" t="str">
        <f t="shared" si="1"/>
        <v/>
      </c>
      <c r="BF33" s="347">
        <f t="shared" si="1"/>
        <v>5.5768768464998481E-2</v>
      </c>
      <c r="BG33" s="348">
        <f t="shared" si="3"/>
        <v>100.00000000031</v>
      </c>
      <c r="BH33" s="349"/>
      <c r="BI33" s="248"/>
      <c r="BJ33" s="350"/>
    </row>
    <row r="34" spans="1:62" x14ac:dyDescent="0.2">
      <c r="A34" s="252"/>
      <c r="B34" s="324">
        <v>2017</v>
      </c>
      <c r="C34" s="351">
        <v>2999.03551118</v>
      </c>
      <c r="D34" s="352">
        <v>2976.70798625</v>
      </c>
      <c r="E34" s="353">
        <v>1073.61986351</v>
      </c>
      <c r="F34" s="354">
        <v>933.04961624999999</v>
      </c>
      <c r="G34" s="354">
        <v>101.63306835</v>
      </c>
      <c r="H34" s="355">
        <v>38.93717891</v>
      </c>
      <c r="I34" s="356">
        <v>436.16907892</v>
      </c>
      <c r="J34" s="354">
        <v>82.42213215999999</v>
      </c>
      <c r="K34" s="354">
        <v>9.2410995299999996</v>
      </c>
      <c r="L34" s="354">
        <v>66.373489550000002</v>
      </c>
      <c r="M34" s="354">
        <v>23.190667909999998</v>
      </c>
      <c r="N34" s="354">
        <v>36.263418120000004</v>
      </c>
      <c r="O34" s="354">
        <v>218.67827165</v>
      </c>
      <c r="P34" s="357">
        <v>939.77269719999993</v>
      </c>
      <c r="Q34" s="356">
        <v>521.01074525000001</v>
      </c>
      <c r="R34" s="354">
        <v>132.98160446999998</v>
      </c>
      <c r="S34" s="354">
        <v>318.12445280000003</v>
      </c>
      <c r="T34" s="355">
        <v>69.904687989999999</v>
      </c>
      <c r="U34" s="358">
        <v>6.1356013599999999</v>
      </c>
      <c r="V34" s="359">
        <v>22.327524929999999</v>
      </c>
      <c r="W34" s="360">
        <v>244.49455702</v>
      </c>
      <c r="X34" s="361">
        <v>9.9560808000000005</v>
      </c>
      <c r="Y34" s="361">
        <v>2.8881653200000001</v>
      </c>
      <c r="Z34" s="361" t="s">
        <v>34</v>
      </c>
      <c r="AA34" s="361">
        <v>1.7862950399999999</v>
      </c>
      <c r="AB34" s="361">
        <v>3258.1606093600003</v>
      </c>
      <c r="AC34" s="336"/>
      <c r="AD34" s="5"/>
      <c r="AE34" s="5"/>
      <c r="AF34" s="252"/>
      <c r="AG34" s="324">
        <v>2017</v>
      </c>
      <c r="AH34" s="362">
        <f t="shared" si="2"/>
        <v>92.046889971120848</v>
      </c>
      <c r="AI34" s="363">
        <f t="shared" si="2"/>
        <v>91.361609912616132</v>
      </c>
      <c r="AJ34" s="364">
        <f t="shared" si="2"/>
        <v>32.95171700332142</v>
      </c>
      <c r="AK34" s="365">
        <f t="shared" si="2"/>
        <v>28.63731191057763</v>
      </c>
      <c r="AL34" s="365">
        <f t="shared" si="2"/>
        <v>3.1193388090823353</v>
      </c>
      <c r="AM34" s="366">
        <f t="shared" si="2"/>
        <v>1.1950662836614558</v>
      </c>
      <c r="AN34" s="367">
        <f t="shared" si="2"/>
        <v>13.386972933960939</v>
      </c>
      <c r="AO34" s="365">
        <f t="shared" si="2"/>
        <v>2.5297136035350372</v>
      </c>
      <c r="AP34" s="365">
        <f t="shared" si="2"/>
        <v>0.28362934299347592</v>
      </c>
      <c r="AQ34" s="365">
        <f t="shared" si="2"/>
        <v>2.0371460313933918</v>
      </c>
      <c r="AR34" s="365">
        <f t="shared" si="2"/>
        <v>0.71177178446569378</v>
      </c>
      <c r="AS34" s="365">
        <f t="shared" si="2"/>
        <v>1.1130027788017245</v>
      </c>
      <c r="AT34" s="365">
        <f t="shared" si="2"/>
        <v>6.7117093927716143</v>
      </c>
      <c r="AU34" s="368">
        <f t="shared" si="2"/>
        <v>28.843657814173845</v>
      </c>
      <c r="AV34" s="367">
        <f t="shared" si="2"/>
        <v>15.990947277222839</v>
      </c>
      <c r="AW34" s="365">
        <f t="shared" si="2"/>
        <v>4.0814932231386072</v>
      </c>
      <c r="AX34" s="365">
        <f t="shared" si="4"/>
        <v>9.7639279011015105</v>
      </c>
      <c r="AY34" s="366">
        <f t="shared" si="1"/>
        <v>2.145526153289643</v>
      </c>
      <c r="AZ34" s="369">
        <f t="shared" si="1"/>
        <v>0.18831488363016011</v>
      </c>
      <c r="BA34" s="370">
        <f t="shared" si="1"/>
        <v>0.68528005850472151</v>
      </c>
      <c r="BB34" s="371">
        <f t="shared" si="1"/>
        <v>7.5040670591136394</v>
      </c>
      <c r="BC34" s="372">
        <f t="shared" si="1"/>
        <v>0.30557366544173126</v>
      </c>
      <c r="BD34" s="372">
        <f t="shared" si="1"/>
        <v>8.8644043872573908E-2</v>
      </c>
      <c r="BE34" s="372" t="str">
        <f t="shared" si="1"/>
        <v/>
      </c>
      <c r="BF34" s="372">
        <f t="shared" si="1"/>
        <v>5.4825260451199224E-2</v>
      </c>
      <c r="BG34" s="373">
        <f t="shared" si="3"/>
        <v>99.999999999999986</v>
      </c>
      <c r="BH34" s="349"/>
      <c r="BI34" s="248"/>
      <c r="BJ34" s="350"/>
    </row>
    <row r="35" spans="1:62" x14ac:dyDescent="0.2">
      <c r="A35" s="252"/>
      <c r="B35" s="324">
        <v>2018</v>
      </c>
      <c r="C35" s="374">
        <v>2933.6653563499999</v>
      </c>
      <c r="D35" s="375">
        <v>2911.6664363199998</v>
      </c>
      <c r="E35" s="376">
        <v>1014.03183858</v>
      </c>
      <c r="F35" s="377">
        <v>874.24768133000009</v>
      </c>
      <c r="G35" s="377">
        <v>100.4826758</v>
      </c>
      <c r="H35" s="378">
        <v>39.301481449999997</v>
      </c>
      <c r="I35" s="379">
        <v>437.48192406999999</v>
      </c>
      <c r="J35" s="377">
        <v>82.19206066000001</v>
      </c>
      <c r="K35" s="377">
        <v>9.0306682999999985</v>
      </c>
      <c r="L35" s="377">
        <v>69.346439860000004</v>
      </c>
      <c r="M35" s="377">
        <v>23.05393359</v>
      </c>
      <c r="N35" s="377">
        <v>36.053409970000004</v>
      </c>
      <c r="O35" s="377">
        <v>217.80541168000002</v>
      </c>
      <c r="P35" s="380">
        <v>947.52783848000001</v>
      </c>
      <c r="Q35" s="379">
        <v>506.85831810999997</v>
      </c>
      <c r="R35" s="377">
        <v>129.21606491</v>
      </c>
      <c r="S35" s="377">
        <v>306.58940445999997</v>
      </c>
      <c r="T35" s="378">
        <v>71.052848740000002</v>
      </c>
      <c r="U35" s="381">
        <v>5.7665170900000007</v>
      </c>
      <c r="V35" s="382">
        <v>21.998920030000001</v>
      </c>
      <c r="W35" s="334">
        <v>241.80544035</v>
      </c>
      <c r="X35" s="335">
        <v>10.06991841</v>
      </c>
      <c r="Y35" s="335">
        <v>2.87113642</v>
      </c>
      <c r="Z35" s="335" t="s">
        <v>34</v>
      </c>
      <c r="AA35" s="335">
        <v>1.6762969399999998</v>
      </c>
      <c r="AB35" s="335">
        <v>3190.0881484699999</v>
      </c>
      <c r="AC35" s="336"/>
      <c r="AD35" s="5"/>
      <c r="AE35" s="5"/>
      <c r="AF35" s="252"/>
      <c r="AG35" s="324">
        <v>2018</v>
      </c>
      <c r="AH35" s="385">
        <f t="shared" si="2"/>
        <v>91.961890073696466</v>
      </c>
      <c r="AI35" s="386">
        <f t="shared" si="2"/>
        <v>91.272287811747958</v>
      </c>
      <c r="AJ35" s="387">
        <f t="shared" si="2"/>
        <v>31.786953569491189</v>
      </c>
      <c r="AK35" s="388">
        <f t="shared" si="2"/>
        <v>27.405126148294634</v>
      </c>
      <c r="AL35" s="388">
        <f t="shared" si="2"/>
        <v>3.149840102324212</v>
      </c>
      <c r="AM35" s="389">
        <f t="shared" si="2"/>
        <v>1.2319873188723454</v>
      </c>
      <c r="AN35" s="390">
        <f t="shared" si="2"/>
        <v>13.713787949082878</v>
      </c>
      <c r="AO35" s="388">
        <f t="shared" si="2"/>
        <v>2.5764824304124696</v>
      </c>
      <c r="AP35" s="388">
        <f t="shared" si="2"/>
        <v>0.28308522773363498</v>
      </c>
      <c r="AQ35" s="388">
        <f t="shared" si="2"/>
        <v>2.1738095197544713</v>
      </c>
      <c r="AR35" s="388">
        <f t="shared" si="2"/>
        <v>0.72267387348079737</v>
      </c>
      <c r="AS35" s="388">
        <f t="shared" si="2"/>
        <v>1.1301697098022698</v>
      </c>
      <c r="AT35" s="388">
        <f t="shared" si="2"/>
        <v>6.8275671875857658</v>
      </c>
      <c r="AU35" s="391">
        <f t="shared" si="2"/>
        <v>29.702246282267918</v>
      </c>
      <c r="AV35" s="390">
        <f t="shared" si="2"/>
        <v>15.888536445398682</v>
      </c>
      <c r="AW35" s="388">
        <f t="shared" si="2"/>
        <v>4.0505484142177517</v>
      </c>
      <c r="AX35" s="388">
        <f t="shared" si="4"/>
        <v>9.6106875481495244</v>
      </c>
      <c r="AY35" s="389">
        <f t="shared" si="1"/>
        <v>2.2273004830314078</v>
      </c>
      <c r="AZ35" s="392">
        <f t="shared" si="1"/>
        <v>0.18076356582076528</v>
      </c>
      <c r="BA35" s="393">
        <f t="shared" si="1"/>
        <v>0.6896022619484955</v>
      </c>
      <c r="BB35" s="346">
        <f t="shared" si="1"/>
        <v>7.5798983945309626</v>
      </c>
      <c r="BC35" s="347">
        <f t="shared" si="1"/>
        <v>0.31566270088272136</v>
      </c>
      <c r="BD35" s="347">
        <f t="shared" si="1"/>
        <v>9.0001789492150167E-2</v>
      </c>
      <c r="BE35" s="347" t="str">
        <f t="shared" si="1"/>
        <v/>
      </c>
      <c r="BF35" s="347">
        <f t="shared" si="1"/>
        <v>5.2547041397710902E-2</v>
      </c>
      <c r="BG35" s="348">
        <f t="shared" si="3"/>
        <v>100.00000000000001</v>
      </c>
      <c r="BH35" s="349"/>
      <c r="BI35" s="248"/>
      <c r="BJ35" s="350"/>
    </row>
    <row r="36" spans="1:62" x14ac:dyDescent="0.2">
      <c r="A36" s="252"/>
      <c r="B36" s="324">
        <v>2019</v>
      </c>
      <c r="C36" s="351">
        <v>2800.6186562900002</v>
      </c>
      <c r="D36" s="352">
        <v>2779.4384873700001</v>
      </c>
      <c r="E36" s="353">
        <v>896.7226257100001</v>
      </c>
      <c r="F36" s="354">
        <v>757.20569798000008</v>
      </c>
      <c r="G36" s="354">
        <v>101.55066891999999</v>
      </c>
      <c r="H36" s="355">
        <v>37.96625882</v>
      </c>
      <c r="I36" s="356">
        <v>423.18993232000003</v>
      </c>
      <c r="J36" s="354">
        <v>77.697409180000008</v>
      </c>
      <c r="K36" s="354">
        <v>9.3075651500000003</v>
      </c>
      <c r="L36" s="354">
        <v>65.188074319999998</v>
      </c>
      <c r="M36" s="354">
        <v>23.808010639999999</v>
      </c>
      <c r="N36" s="354">
        <v>35.553595480000006</v>
      </c>
      <c r="O36" s="354">
        <v>211.63527754</v>
      </c>
      <c r="P36" s="357">
        <v>956.46664538000005</v>
      </c>
      <c r="Q36" s="356">
        <v>496.85633734999999</v>
      </c>
      <c r="R36" s="354">
        <v>125.12971854</v>
      </c>
      <c r="S36" s="354">
        <v>301.44955338</v>
      </c>
      <c r="T36" s="355">
        <v>70.277065430000007</v>
      </c>
      <c r="U36" s="358">
        <v>6.2029466199999996</v>
      </c>
      <c r="V36" s="359">
        <v>21.18016892</v>
      </c>
      <c r="W36" s="360">
        <v>235.64457048</v>
      </c>
      <c r="X36" s="361">
        <v>9.3198666699999997</v>
      </c>
      <c r="Y36" s="361">
        <v>2.9756356199999998</v>
      </c>
      <c r="Z36" s="361" t="s">
        <v>34</v>
      </c>
      <c r="AA36" s="361">
        <v>1.62854429</v>
      </c>
      <c r="AB36" s="361">
        <v>3050.1872733599998</v>
      </c>
      <c r="AC36" s="336"/>
      <c r="AD36" s="5"/>
      <c r="AE36" s="5"/>
      <c r="AF36" s="252"/>
      <c r="AG36" s="324">
        <v>2019</v>
      </c>
      <c r="AH36" s="362">
        <f t="shared" ref="AH36:AW37" si="5">IF(ISERROR(  (C36/$AB36)*100 ),"",(C36/$AB36)  *100 )</f>
        <v>91.817924779579783</v>
      </c>
      <c r="AI36" s="363">
        <f t="shared" si="5"/>
        <v>91.123535647968566</v>
      </c>
      <c r="AJ36" s="364">
        <f t="shared" si="5"/>
        <v>29.39893669945701</v>
      </c>
      <c r="AK36" s="365">
        <f t="shared" si="5"/>
        <v>24.82489205149308</v>
      </c>
      <c r="AL36" s="365">
        <f t="shared" si="5"/>
        <v>3.3293257042586322</v>
      </c>
      <c r="AM36" s="366">
        <f t="shared" si="5"/>
        <v>1.2447189440331461</v>
      </c>
      <c r="AN36" s="367">
        <f t="shared" si="5"/>
        <v>13.87422785532201</v>
      </c>
      <c r="AO36" s="365">
        <f t="shared" si="5"/>
        <v>2.5472996316849339</v>
      </c>
      <c r="AP36" s="365">
        <f t="shared" si="5"/>
        <v>0.30514733410932665</v>
      </c>
      <c r="AQ36" s="365">
        <f t="shared" si="5"/>
        <v>2.1371826867597763</v>
      </c>
      <c r="AR36" s="365">
        <f t="shared" si="5"/>
        <v>0.78054258661219078</v>
      </c>
      <c r="AS36" s="365">
        <f t="shared" si="5"/>
        <v>1.1656200847246725</v>
      </c>
      <c r="AT36" s="365">
        <f t="shared" si="5"/>
        <v>6.9384355311032611</v>
      </c>
      <c r="AU36" s="368">
        <f t="shared" si="5"/>
        <v>31.357636750165298</v>
      </c>
      <c r="AV36" s="367">
        <f t="shared" si="5"/>
        <v>16.289371531036426</v>
      </c>
      <c r="AW36" s="365">
        <f t="shared" si="5"/>
        <v>4.1023618330870759</v>
      </c>
      <c r="AX36" s="365">
        <f t="shared" si="4"/>
        <v>9.8829850879264765</v>
      </c>
      <c r="AY36" s="366">
        <f t="shared" si="4"/>
        <v>2.3040246100228718</v>
      </c>
      <c r="AZ36" s="369">
        <f t="shared" si="4"/>
        <v>0.20336281231568479</v>
      </c>
      <c r="BA36" s="370">
        <f t="shared" si="4"/>
        <v>0.69438913161120519</v>
      </c>
      <c r="BB36" s="371">
        <f t="shared" si="4"/>
        <v>7.725577132200824</v>
      </c>
      <c r="BC36" s="372">
        <f t="shared" si="4"/>
        <v>0.30555063787062159</v>
      </c>
      <c r="BD36" s="372">
        <f t="shared" si="4"/>
        <v>9.7555833570904776E-2</v>
      </c>
      <c r="BE36" s="372" t="str">
        <f t="shared" si="4"/>
        <v/>
      </c>
      <c r="BF36" s="372">
        <f t="shared" si="4"/>
        <v>5.339161645003003E-2</v>
      </c>
      <c r="BG36" s="373">
        <f t="shared" si="3"/>
        <v>99.99999999967217</v>
      </c>
      <c r="BH36" s="349"/>
      <c r="BI36" s="248"/>
      <c r="BJ36" s="350"/>
    </row>
    <row r="37" spans="1:62" x14ac:dyDescent="0.2">
      <c r="A37" s="252"/>
      <c r="B37" s="324">
        <v>2020</v>
      </c>
      <c r="C37" s="374">
        <v>2455.3304602099997</v>
      </c>
      <c r="D37" s="375">
        <v>2436.30766352</v>
      </c>
      <c r="E37" s="376">
        <v>772.33313843999997</v>
      </c>
      <c r="F37" s="377">
        <v>647.78186051</v>
      </c>
      <c r="G37" s="377">
        <v>92.226921870000012</v>
      </c>
      <c r="H37" s="378">
        <v>32.32435606</v>
      </c>
      <c r="I37" s="379">
        <v>400.26195096999999</v>
      </c>
      <c r="J37" s="377">
        <v>69.538546300000007</v>
      </c>
      <c r="K37" s="377">
        <v>8.5077751499999987</v>
      </c>
      <c r="L37" s="377">
        <v>64.780341630000009</v>
      </c>
      <c r="M37" s="377">
        <v>21.412735229999999</v>
      </c>
      <c r="N37" s="377">
        <v>33.998295499999998</v>
      </c>
      <c r="O37" s="377">
        <v>202.02425715999999</v>
      </c>
      <c r="P37" s="380">
        <v>767.83753559999991</v>
      </c>
      <c r="Q37" s="379">
        <v>489.56566208999999</v>
      </c>
      <c r="R37" s="377">
        <v>115.92568521</v>
      </c>
      <c r="S37" s="377">
        <v>302.29802938999995</v>
      </c>
      <c r="T37" s="378">
        <v>71.341947480000002</v>
      </c>
      <c r="U37" s="381">
        <v>6.3093764199999995</v>
      </c>
      <c r="V37" s="382">
        <v>19.02279669</v>
      </c>
      <c r="W37" s="334">
        <v>218.56548723</v>
      </c>
      <c r="X37" s="335">
        <v>9.7221654900000001</v>
      </c>
      <c r="Y37" s="335">
        <v>2.9261624700000004</v>
      </c>
      <c r="Z37" s="335" t="s">
        <v>34</v>
      </c>
      <c r="AA37" s="335">
        <v>1.46977888</v>
      </c>
      <c r="AB37" s="335">
        <v>2688.01405428</v>
      </c>
      <c r="AC37" s="336"/>
      <c r="AD37" s="5"/>
      <c r="AE37" s="5"/>
      <c r="AF37" s="252"/>
      <c r="AG37" s="324">
        <v>2020</v>
      </c>
      <c r="AH37" s="385">
        <f t="shared" si="5"/>
        <v>91.343661551936123</v>
      </c>
      <c r="AI37" s="386">
        <f t="shared" si="5"/>
        <v>90.635971922869246</v>
      </c>
      <c r="AJ37" s="387">
        <f t="shared" si="5"/>
        <v>28.732481409844183</v>
      </c>
      <c r="AK37" s="388">
        <f t="shared" si="5"/>
        <v>24.098901546982873</v>
      </c>
      <c r="AL37" s="388">
        <f t="shared" si="5"/>
        <v>3.4310431421722432</v>
      </c>
      <c r="AM37" s="389">
        <f t="shared" si="5"/>
        <v>1.2025367206890689</v>
      </c>
      <c r="AN37" s="390">
        <f t="shared" si="5"/>
        <v>14.890619724725079</v>
      </c>
      <c r="AO37" s="388">
        <f t="shared" si="5"/>
        <v>2.5869859642019732</v>
      </c>
      <c r="AP37" s="388">
        <f t="shared" si="5"/>
        <v>0.31650783731779464</v>
      </c>
      <c r="AQ37" s="388">
        <f t="shared" si="5"/>
        <v>2.4099703469501312</v>
      </c>
      <c r="AR37" s="388">
        <f t="shared" si="5"/>
        <v>0.79660056821152014</v>
      </c>
      <c r="AS37" s="388">
        <f t="shared" si="5"/>
        <v>1.2648109278248041</v>
      </c>
      <c r="AT37" s="388">
        <f t="shared" si="5"/>
        <v>7.5157440802188571</v>
      </c>
      <c r="AU37" s="391">
        <f t="shared" si="5"/>
        <v>28.56523515483142</v>
      </c>
      <c r="AV37" s="390">
        <f t="shared" si="5"/>
        <v>18.212913035573134</v>
      </c>
      <c r="AW37" s="388">
        <f t="shared" si="5"/>
        <v>4.3126889543384976</v>
      </c>
      <c r="AX37" s="388">
        <f t="shared" si="4"/>
        <v>11.246147649736608</v>
      </c>
      <c r="AY37" s="389">
        <f t="shared" si="4"/>
        <v>2.6540764311260028</v>
      </c>
      <c r="AZ37" s="392">
        <f t="shared" si="4"/>
        <v>0.23472259789541922</v>
      </c>
      <c r="BA37" s="393">
        <f t="shared" si="4"/>
        <v>0.70768962906688992</v>
      </c>
      <c r="BB37" s="346">
        <f t="shared" si="4"/>
        <v>8.1311140052258413</v>
      </c>
      <c r="BC37" s="347">
        <f t="shared" si="4"/>
        <v>0.36168581315710929</v>
      </c>
      <c r="BD37" s="347">
        <f t="shared" si="4"/>
        <v>0.10885964176194718</v>
      </c>
      <c r="BE37" s="347" t="str">
        <f t="shared" si="4"/>
        <v/>
      </c>
      <c r="BF37" s="347">
        <f t="shared" si="4"/>
        <v>5.4678987918970856E-2</v>
      </c>
      <c r="BG37" s="348">
        <f t="shared" si="3"/>
        <v>99.999999999999986</v>
      </c>
      <c r="BH37" s="349"/>
      <c r="BI37" s="248"/>
      <c r="BJ37" s="350"/>
    </row>
    <row r="38" spans="1:62" ht="13.5" thickBot="1" x14ac:dyDescent="0.25">
      <c r="A38" s="275"/>
      <c r="B38" s="288"/>
      <c r="C38" s="401"/>
      <c r="D38" s="402"/>
      <c r="E38" s="403"/>
      <c r="F38" s="402"/>
      <c r="G38" s="402"/>
      <c r="H38" s="402"/>
      <c r="I38" s="402"/>
      <c r="J38" s="402"/>
      <c r="K38" s="402"/>
      <c r="L38" s="402"/>
      <c r="M38" s="402"/>
      <c r="N38" s="402"/>
      <c r="O38" s="402"/>
      <c r="P38" s="402"/>
      <c r="Q38" s="402"/>
      <c r="R38" s="402"/>
      <c r="S38" s="402"/>
      <c r="T38" s="402"/>
      <c r="U38" s="402"/>
      <c r="V38" s="404"/>
      <c r="W38" s="270"/>
      <c r="X38" s="270"/>
      <c r="Y38" s="270"/>
      <c r="Z38" s="270"/>
      <c r="AA38" s="270"/>
      <c r="AB38" s="270"/>
      <c r="AC38" s="405"/>
      <c r="AD38" s="270"/>
      <c r="AE38" s="270"/>
      <c r="AF38" s="270"/>
      <c r="AG38" s="275"/>
      <c r="AH38" s="406"/>
      <c r="AI38" s="407"/>
      <c r="AJ38" s="402"/>
      <c r="AK38" s="402"/>
      <c r="AL38" s="402"/>
      <c r="AM38" s="402"/>
      <c r="AN38" s="402">
        <f>AN37+BB37</f>
        <v>23.02173372995092</v>
      </c>
      <c r="AO38" s="402"/>
      <c r="AP38" s="402"/>
      <c r="AQ38" s="402"/>
      <c r="AR38" s="402"/>
      <c r="AS38" s="402"/>
      <c r="AT38" s="402"/>
      <c r="AU38" s="402"/>
      <c r="AV38" s="402"/>
      <c r="AW38" s="402"/>
      <c r="AX38" s="402"/>
      <c r="AY38" s="402">
        <f>AY37+BC37</f>
        <v>3.015762244283112</v>
      </c>
      <c r="AZ38" s="402"/>
      <c r="BA38" s="404"/>
      <c r="BB38" s="270"/>
      <c r="BC38" s="270"/>
      <c r="BD38" s="270"/>
      <c r="BE38" s="270"/>
      <c r="BF38" s="270"/>
      <c r="BG38" s="270"/>
      <c r="BH38" s="270"/>
      <c r="BI38" s="270"/>
      <c r="BJ38" s="252"/>
    </row>
    <row r="39" spans="1:62" x14ac:dyDescent="0.2">
      <c r="A39" s="248"/>
      <c r="B39" s="408"/>
      <c r="C39" s="408"/>
      <c r="D39" s="254"/>
      <c r="E39" s="254"/>
      <c r="F39" s="254"/>
      <c r="G39" s="254"/>
      <c r="H39" s="254"/>
      <c r="I39" s="254"/>
      <c r="J39" s="254"/>
      <c r="K39" s="254"/>
      <c r="L39" s="248"/>
      <c r="M39" s="248"/>
      <c r="N39" s="409"/>
      <c r="O39" s="254"/>
      <c r="P39" s="254"/>
      <c r="Q39" s="254"/>
      <c r="R39" s="254"/>
      <c r="S39" s="254"/>
      <c r="T39" s="254"/>
      <c r="U39" s="410"/>
      <c r="V39" s="254"/>
      <c r="W39" s="254"/>
      <c r="X39" s="254"/>
      <c r="Y39" s="254"/>
      <c r="Z39" s="254"/>
      <c r="AA39" s="254"/>
      <c r="AB39" s="254"/>
      <c r="AC39" s="411"/>
      <c r="AD39" s="254"/>
      <c r="AE39" s="254"/>
      <c r="AF39" s="254"/>
      <c r="AG39" s="248"/>
      <c r="AH39" s="408"/>
      <c r="AJ39" s="254"/>
      <c r="AK39" s="254"/>
      <c r="AL39" s="254"/>
      <c r="AM39" s="254"/>
      <c r="AN39" s="254"/>
      <c r="AO39" s="254"/>
      <c r="AP39" s="248"/>
      <c r="AQ39" s="409"/>
      <c r="AR39" s="254"/>
      <c r="AS39" s="254"/>
      <c r="AT39" s="254"/>
      <c r="AU39" s="254"/>
      <c r="AV39" s="254"/>
      <c r="AW39" s="254"/>
      <c r="AX39" s="254"/>
      <c r="AY39" s="254"/>
      <c r="AZ39" s="254"/>
      <c r="BA39" s="254"/>
      <c r="BB39" s="254"/>
      <c r="BC39" s="254"/>
      <c r="BD39" s="254"/>
      <c r="BE39" s="254"/>
      <c r="BF39" s="254"/>
      <c r="BG39" s="254"/>
      <c r="BH39" s="248"/>
      <c r="BI39" s="248"/>
      <c r="BJ39" s="252"/>
    </row>
    <row r="40" spans="1:62" x14ac:dyDescent="0.2">
      <c r="A40" s="248"/>
      <c r="B40" s="408"/>
      <c r="C40" s="412"/>
      <c r="D40" s="413"/>
      <c r="E40" s="413"/>
      <c r="F40" s="413"/>
      <c r="G40" s="413"/>
      <c r="H40" s="413"/>
      <c r="I40" s="413"/>
      <c r="J40" s="413"/>
      <c r="K40" s="413"/>
      <c r="L40" s="413"/>
      <c r="M40" s="413"/>
      <c r="N40" s="413"/>
      <c r="O40" s="413"/>
      <c r="P40" s="413"/>
      <c r="Q40" s="413"/>
      <c r="R40" s="414"/>
      <c r="S40" s="414"/>
      <c r="T40" s="292"/>
      <c r="U40" s="292"/>
      <c r="V40" s="292"/>
      <c r="W40" s="292"/>
      <c r="X40" s="292"/>
      <c r="Y40" s="292"/>
      <c r="Z40" s="292"/>
      <c r="AA40" s="292"/>
      <c r="AB40" s="292"/>
      <c r="AC40" s="296"/>
      <c r="AD40" s="292"/>
      <c r="AE40" s="292"/>
      <c r="AF40" s="292"/>
      <c r="AG40" s="248"/>
      <c r="AH40" s="412"/>
      <c r="AI40" s="251"/>
      <c r="AJ40" s="413"/>
      <c r="AK40" s="413"/>
      <c r="AL40" s="413"/>
      <c r="AM40" s="413"/>
      <c r="AN40" s="413"/>
      <c r="AO40" s="413"/>
      <c r="AP40" s="413"/>
      <c r="AQ40" s="413"/>
      <c r="AR40" s="413"/>
      <c r="AS40" s="413"/>
      <c r="AT40" s="414"/>
      <c r="AU40" s="414"/>
      <c r="AV40" s="292"/>
      <c r="AW40" s="292"/>
      <c r="AX40" s="292"/>
      <c r="AY40" s="292"/>
      <c r="AZ40" s="292"/>
      <c r="BA40" s="292"/>
      <c r="BB40" s="292"/>
      <c r="BC40" s="292"/>
      <c r="BD40" s="292"/>
      <c r="BE40" s="292"/>
      <c r="BF40" s="292"/>
      <c r="BG40" s="292"/>
      <c r="BH40" s="295"/>
      <c r="BI40" s="248"/>
      <c r="BJ40" s="252"/>
    </row>
    <row r="41" spans="1:62" x14ac:dyDescent="0.2">
      <c r="A41" s="248"/>
      <c r="B41" s="408" t="s">
        <v>112</v>
      </c>
      <c r="C41" s="412"/>
      <c r="D41" s="413"/>
      <c r="E41" s="413"/>
      <c r="F41" s="413"/>
      <c r="G41" s="413"/>
      <c r="H41" s="413"/>
      <c r="I41" s="413"/>
      <c r="J41" s="413"/>
      <c r="K41" s="413"/>
      <c r="L41" s="413"/>
      <c r="M41" s="413"/>
      <c r="N41" s="413"/>
      <c r="O41" s="413"/>
      <c r="P41" s="413"/>
      <c r="Q41" s="413"/>
      <c r="R41" s="414"/>
      <c r="S41" s="414"/>
      <c r="T41" s="292"/>
      <c r="U41" s="292"/>
      <c r="V41" s="292"/>
      <c r="W41" s="292"/>
      <c r="X41" s="292"/>
      <c r="Y41" s="292"/>
      <c r="Z41" s="292"/>
      <c r="AA41" s="292"/>
      <c r="AB41" s="292"/>
      <c r="AC41" s="296"/>
      <c r="AD41" s="292"/>
      <c r="AE41" s="292"/>
      <c r="AF41" s="292"/>
      <c r="AG41" s="248"/>
      <c r="AH41" s="412" t="s">
        <v>112</v>
      </c>
      <c r="AI41" s="248"/>
      <c r="AJ41" s="413"/>
      <c r="AK41" s="413"/>
      <c r="AL41" s="413"/>
      <c r="AM41" s="413"/>
      <c r="AN41" s="413"/>
      <c r="AO41" s="413"/>
      <c r="AP41" s="413"/>
      <c r="AQ41" s="413"/>
      <c r="AR41" s="413"/>
      <c r="AS41" s="413"/>
      <c r="AT41" s="414"/>
      <c r="AU41" s="414"/>
      <c r="AV41" s="292"/>
      <c r="AW41" s="292"/>
      <c r="AX41" s="292"/>
      <c r="AY41" s="292"/>
      <c r="AZ41" s="292"/>
      <c r="BA41" s="292"/>
      <c r="BB41" s="292"/>
      <c r="BC41" s="292"/>
      <c r="BD41" s="292"/>
      <c r="BE41" s="292"/>
      <c r="BF41" s="292"/>
      <c r="BG41" s="292"/>
      <c r="BH41" s="295"/>
      <c r="BI41" s="248"/>
      <c r="BJ41" s="252"/>
    </row>
    <row r="42" spans="1:62" x14ac:dyDescent="0.2">
      <c r="A42" s="248"/>
      <c r="B42" s="408" t="s">
        <v>74</v>
      </c>
      <c r="C42" s="41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6"/>
      <c r="AD42" s="292"/>
      <c r="AE42" s="292"/>
      <c r="AF42" s="292"/>
      <c r="AG42" s="292"/>
      <c r="AH42" s="412" t="s">
        <v>74</v>
      </c>
      <c r="AI42" s="248"/>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5"/>
      <c r="BI42" s="248"/>
      <c r="BJ42" s="252"/>
    </row>
    <row r="43" spans="1:62" x14ac:dyDescent="0.2">
      <c r="A43" s="248"/>
      <c r="B43" s="408" t="s">
        <v>75</v>
      </c>
      <c r="C43" s="41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6"/>
      <c r="AD43" s="292"/>
      <c r="AE43" s="292"/>
      <c r="AF43" s="292"/>
      <c r="AG43" s="292"/>
      <c r="AH43" s="412" t="s">
        <v>75</v>
      </c>
      <c r="AI43" s="248"/>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5"/>
      <c r="BI43" s="248"/>
      <c r="BJ43" s="252"/>
    </row>
    <row r="44" spans="1:62" x14ac:dyDescent="0.2">
      <c r="A44" s="248"/>
      <c r="B44" s="408" t="s">
        <v>76</v>
      </c>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6"/>
      <c r="AD44" s="292"/>
      <c r="AE44" s="292"/>
      <c r="AF44" s="292"/>
      <c r="AG44" s="292"/>
      <c r="AH44" s="415"/>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5"/>
      <c r="BI44" s="248"/>
      <c r="BJ44" s="252"/>
    </row>
    <row r="45" spans="1:62" x14ac:dyDescent="0.2">
      <c r="A45" s="248"/>
      <c r="B45" s="408" t="s">
        <v>77</v>
      </c>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6"/>
      <c r="AD45" s="292"/>
      <c r="AE45" s="292"/>
      <c r="AF45" s="292"/>
      <c r="AG45" s="292"/>
      <c r="AH45" s="415"/>
      <c r="AI45" s="416"/>
      <c r="AJ45" s="416"/>
      <c r="AK45" s="416"/>
      <c r="AL45" s="416"/>
      <c r="AM45" s="416"/>
      <c r="AN45" s="416"/>
      <c r="AO45" s="416"/>
      <c r="AP45" s="416"/>
      <c r="AQ45" s="416"/>
      <c r="AR45" s="416"/>
      <c r="AS45" s="416"/>
      <c r="AT45" s="416"/>
      <c r="AU45" s="417"/>
      <c r="AV45" s="292"/>
      <c r="AW45" s="292"/>
      <c r="AX45" s="292"/>
      <c r="AY45" s="292"/>
      <c r="AZ45" s="292"/>
      <c r="BA45" s="292"/>
      <c r="BB45" s="292"/>
      <c r="BC45" s="292"/>
      <c r="BD45" s="292"/>
      <c r="BE45" s="292"/>
      <c r="BF45" s="292"/>
      <c r="BG45" s="292"/>
      <c r="BH45" s="295"/>
      <c r="BI45" s="248"/>
      <c r="BJ45" s="252"/>
    </row>
    <row r="46" spans="1:62" x14ac:dyDescent="0.2">
      <c r="A46" s="248"/>
      <c r="B46" s="408" t="s">
        <v>78</v>
      </c>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6"/>
      <c r="AD46" s="292"/>
      <c r="AE46" s="292"/>
      <c r="AF46" s="292"/>
      <c r="AG46" s="292"/>
      <c r="AH46" s="418"/>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5"/>
      <c r="BI46" s="248"/>
      <c r="BJ46" s="252"/>
    </row>
    <row r="47" spans="1:62" x14ac:dyDescent="0.2">
      <c r="A47" s="248"/>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6"/>
      <c r="AD47" s="292"/>
      <c r="AE47" s="292"/>
      <c r="AF47" s="292"/>
      <c r="AG47" s="292"/>
      <c r="AH47" s="622" t="s">
        <v>79</v>
      </c>
      <c r="AI47" s="623"/>
      <c r="AJ47" s="623"/>
      <c r="AK47" s="623"/>
      <c r="AL47" s="623"/>
      <c r="AM47" s="623"/>
      <c r="AN47" s="623"/>
      <c r="AO47" s="623"/>
      <c r="AP47" s="623"/>
      <c r="AQ47" s="623"/>
      <c r="AR47" s="623"/>
      <c r="AS47" s="623"/>
      <c r="AT47" s="623"/>
      <c r="AU47" s="623"/>
      <c r="AV47" s="623"/>
      <c r="AW47" s="292"/>
      <c r="AX47" s="292"/>
      <c r="AY47" s="292"/>
      <c r="AZ47" s="292"/>
      <c r="BA47" s="292"/>
      <c r="BB47" s="292"/>
      <c r="BC47" s="292"/>
      <c r="BD47" s="292"/>
      <c r="BE47" s="292"/>
      <c r="BF47" s="292"/>
      <c r="BG47" s="292"/>
      <c r="BH47" s="295"/>
      <c r="BI47" s="248"/>
      <c r="BJ47" s="252"/>
    </row>
    <row r="48" spans="1:62" x14ac:dyDescent="0.2">
      <c r="A48" s="248"/>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6"/>
      <c r="AD48" s="292"/>
      <c r="AE48" s="292"/>
      <c r="AF48" s="292"/>
      <c r="AG48" s="292"/>
      <c r="AH48" s="623"/>
      <c r="AI48" s="623"/>
      <c r="AJ48" s="623"/>
      <c r="AK48" s="623"/>
      <c r="AL48" s="623"/>
      <c r="AM48" s="623"/>
      <c r="AN48" s="623"/>
      <c r="AO48" s="623"/>
      <c r="AP48" s="623"/>
      <c r="AQ48" s="623"/>
      <c r="AR48" s="623"/>
      <c r="AS48" s="623"/>
      <c r="AT48" s="623"/>
      <c r="AU48" s="623"/>
      <c r="AV48" s="623"/>
      <c r="AW48" s="292"/>
      <c r="AX48" s="292"/>
      <c r="AY48" s="292"/>
      <c r="AZ48" s="292"/>
      <c r="BA48" s="292"/>
      <c r="BB48" s="292"/>
      <c r="BC48" s="292"/>
      <c r="BD48" s="292"/>
      <c r="BE48" s="292"/>
      <c r="BF48" s="292"/>
      <c r="BG48" s="292"/>
      <c r="BH48" s="295"/>
      <c r="BI48" s="248"/>
      <c r="BJ48" s="252"/>
    </row>
    <row r="49" spans="1:62" x14ac:dyDescent="0.2">
      <c r="A49" s="248"/>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6"/>
      <c r="AD49" s="292"/>
      <c r="AE49" s="292"/>
      <c r="AF49" s="292"/>
      <c r="AG49" s="292"/>
      <c r="AH49" s="623"/>
      <c r="AI49" s="623"/>
      <c r="AJ49" s="623"/>
      <c r="AK49" s="623"/>
      <c r="AL49" s="623"/>
      <c r="AM49" s="623"/>
      <c r="AN49" s="623"/>
      <c r="AO49" s="623"/>
      <c r="AP49" s="623"/>
      <c r="AQ49" s="623"/>
      <c r="AR49" s="623"/>
      <c r="AS49" s="623"/>
      <c r="AT49" s="623"/>
      <c r="AU49" s="623"/>
      <c r="AV49" s="623"/>
      <c r="AW49" s="292"/>
      <c r="AX49" s="292"/>
      <c r="AY49" s="292"/>
      <c r="AZ49" s="292"/>
      <c r="BA49" s="292"/>
      <c r="BB49" s="292"/>
      <c r="BC49" s="292"/>
      <c r="BD49" s="292"/>
      <c r="BE49" s="292"/>
      <c r="BF49" s="292"/>
      <c r="BG49" s="292"/>
      <c r="BH49" s="295"/>
      <c r="BI49" s="248"/>
      <c r="BJ49" s="252"/>
    </row>
    <row r="50" spans="1:62" x14ac:dyDescent="0.2">
      <c r="A50" s="248"/>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623"/>
      <c r="AI50" s="623"/>
      <c r="AJ50" s="623"/>
      <c r="AK50" s="623"/>
      <c r="AL50" s="623"/>
      <c r="AM50" s="623"/>
      <c r="AN50" s="623"/>
      <c r="AO50" s="623"/>
      <c r="AP50" s="623"/>
      <c r="AQ50" s="623"/>
      <c r="AR50" s="623"/>
      <c r="AS50" s="623"/>
      <c r="AT50" s="623"/>
      <c r="AU50" s="623"/>
      <c r="AV50" s="623"/>
      <c r="AW50" s="292"/>
      <c r="AX50" s="292"/>
      <c r="AY50" s="292"/>
      <c r="AZ50" s="292"/>
      <c r="BA50" s="292"/>
      <c r="BB50" s="292"/>
      <c r="BC50" s="292"/>
      <c r="BD50" s="292"/>
      <c r="BE50" s="292"/>
      <c r="BF50" s="292"/>
      <c r="BG50" s="292"/>
      <c r="BH50" s="295"/>
      <c r="BI50" s="248"/>
      <c r="BJ50" s="252"/>
    </row>
    <row r="51" spans="1:62" x14ac:dyDescent="0.2">
      <c r="A51" s="248"/>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419"/>
      <c r="AI51" s="419"/>
      <c r="AJ51" s="419"/>
      <c r="AK51" s="419"/>
      <c r="AL51" s="419"/>
      <c r="AM51" s="419"/>
      <c r="AN51" s="419"/>
      <c r="AO51" s="419"/>
      <c r="AP51" s="419"/>
      <c r="AQ51" s="419"/>
      <c r="AR51" s="419"/>
      <c r="AS51" s="419"/>
      <c r="AT51" s="419"/>
      <c r="AU51" s="419"/>
      <c r="AV51" s="292"/>
      <c r="AW51" s="292"/>
      <c r="AX51" s="292"/>
      <c r="AY51" s="292"/>
      <c r="AZ51" s="292"/>
      <c r="BA51" s="292"/>
      <c r="BB51" s="292"/>
      <c r="BC51" s="292"/>
      <c r="BD51" s="292"/>
      <c r="BE51" s="292"/>
      <c r="BF51" s="292"/>
      <c r="BG51" s="292"/>
      <c r="BH51" s="295"/>
      <c r="BI51" s="248"/>
      <c r="BJ51" s="252"/>
    </row>
    <row r="52" spans="1:62" x14ac:dyDescent="0.2">
      <c r="A52" s="248"/>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418"/>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5"/>
      <c r="BI52" s="248"/>
      <c r="BJ52" s="252"/>
    </row>
    <row r="53" spans="1:62" x14ac:dyDescent="0.2">
      <c r="A53" s="248"/>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5"/>
      <c r="BI53" s="248"/>
      <c r="BJ53" s="252"/>
    </row>
    <row r="54" spans="1:62" x14ac:dyDescent="0.2">
      <c r="A54" s="248"/>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5"/>
      <c r="BI54" s="248"/>
      <c r="BJ54" s="252"/>
    </row>
    <row r="55" spans="1:62" x14ac:dyDescent="0.2">
      <c r="A55" s="248"/>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5"/>
      <c r="BI55" s="248"/>
      <c r="BJ55" s="252"/>
    </row>
    <row r="56" spans="1:62" x14ac:dyDescent="0.2">
      <c r="A56" s="248"/>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419"/>
      <c r="AI56" s="419"/>
      <c r="AJ56" s="419"/>
      <c r="AK56" s="419"/>
      <c r="AL56" s="419"/>
      <c r="AM56" s="419"/>
      <c r="AN56" s="419"/>
      <c r="AO56" s="419"/>
      <c r="AP56" s="419"/>
      <c r="AQ56" s="419"/>
      <c r="AR56" s="419"/>
      <c r="AS56" s="419"/>
      <c r="AT56" s="419"/>
      <c r="AU56" s="419"/>
      <c r="AV56" s="292"/>
      <c r="AW56" s="292"/>
      <c r="AX56" s="292"/>
      <c r="AY56" s="292"/>
      <c r="AZ56" s="292"/>
      <c r="BA56" s="292"/>
      <c r="BB56" s="292"/>
      <c r="BC56" s="292"/>
      <c r="BD56" s="292"/>
      <c r="BE56" s="292"/>
      <c r="BF56" s="292"/>
      <c r="BG56" s="292"/>
      <c r="BH56" s="295"/>
      <c r="BI56" s="248"/>
      <c r="BJ56" s="252"/>
    </row>
    <row r="57" spans="1:62" x14ac:dyDescent="0.2">
      <c r="A57" s="248"/>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419"/>
      <c r="AI57" s="419"/>
      <c r="AJ57" s="419"/>
      <c r="AK57" s="419"/>
      <c r="AL57" s="419"/>
      <c r="AM57" s="419"/>
      <c r="AN57" s="419"/>
      <c r="AO57" s="419"/>
      <c r="AP57" s="419"/>
      <c r="AQ57" s="419"/>
      <c r="AR57" s="419"/>
      <c r="AS57" s="419"/>
      <c r="AT57" s="419"/>
      <c r="AU57" s="419"/>
      <c r="AV57" s="292"/>
      <c r="AW57" s="292"/>
      <c r="AX57" s="292"/>
      <c r="AY57" s="292"/>
      <c r="AZ57" s="292"/>
      <c r="BA57" s="292"/>
      <c r="BB57" s="292"/>
      <c r="BC57" s="292"/>
      <c r="BD57" s="292"/>
      <c r="BE57" s="292"/>
      <c r="BF57" s="292"/>
      <c r="BG57" s="292"/>
      <c r="BH57" s="295"/>
      <c r="BI57" s="248"/>
      <c r="BJ57" s="252"/>
    </row>
    <row r="58" spans="1:62" x14ac:dyDescent="0.2">
      <c r="A58" s="248"/>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419"/>
      <c r="AI58" s="419"/>
      <c r="AJ58" s="419"/>
      <c r="AK58" s="419"/>
      <c r="AL58" s="419"/>
      <c r="AM58" s="419"/>
      <c r="AN58" s="419"/>
      <c r="AO58" s="419"/>
      <c r="AP58" s="419"/>
      <c r="AQ58" s="419"/>
      <c r="AR58" s="419"/>
      <c r="AS58" s="419"/>
      <c r="AT58" s="419"/>
      <c r="AU58" s="419"/>
      <c r="AV58" s="292"/>
      <c r="AW58" s="292"/>
      <c r="AX58" s="292"/>
      <c r="AY58" s="292"/>
      <c r="AZ58" s="292"/>
      <c r="BA58" s="292"/>
      <c r="BB58" s="292"/>
      <c r="BC58" s="292"/>
      <c r="BD58" s="292"/>
      <c r="BE58" s="292"/>
      <c r="BF58" s="292"/>
      <c r="BG58" s="292"/>
      <c r="BH58" s="295"/>
      <c r="BI58" s="248"/>
      <c r="BJ58" s="252"/>
    </row>
    <row r="59" spans="1:62" x14ac:dyDescent="0.2">
      <c r="A59" s="248"/>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414"/>
      <c r="AI59" s="414"/>
      <c r="AJ59" s="414"/>
      <c r="AK59" s="414"/>
      <c r="AL59" s="414"/>
      <c r="AM59" s="414"/>
      <c r="AN59" s="414"/>
      <c r="AO59" s="414"/>
      <c r="AP59" s="414"/>
      <c r="AQ59" s="414"/>
      <c r="AR59" s="414"/>
      <c r="AS59" s="414"/>
      <c r="AT59" s="414"/>
      <c r="AU59" s="414"/>
      <c r="AV59" s="292"/>
      <c r="AW59" s="292"/>
      <c r="AX59" s="292"/>
      <c r="AY59" s="292"/>
      <c r="AZ59" s="292"/>
      <c r="BA59" s="292"/>
      <c r="BB59" s="292"/>
      <c r="BC59" s="292"/>
      <c r="BD59" s="292"/>
      <c r="BE59" s="292"/>
      <c r="BF59" s="292"/>
      <c r="BG59" s="292"/>
      <c r="BH59" s="295"/>
      <c r="BI59" s="248"/>
      <c r="BJ59" s="252"/>
    </row>
    <row r="60" spans="1:62" x14ac:dyDescent="0.2">
      <c r="A60" s="248"/>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5"/>
      <c r="BI60" s="248"/>
      <c r="BJ60" s="252"/>
    </row>
    <row r="61" spans="1:62" x14ac:dyDescent="0.2">
      <c r="A61" s="248"/>
      <c r="B61" s="251"/>
      <c r="C61" s="251"/>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48"/>
      <c r="BJ61" s="252"/>
    </row>
    <row r="62" spans="1:62" x14ac:dyDescent="0.2">
      <c r="A62" s="248"/>
      <c r="B62" s="414"/>
      <c r="C62" s="414"/>
      <c r="D62" s="414"/>
      <c r="E62" s="414"/>
      <c r="F62" s="414"/>
      <c r="G62" s="414"/>
      <c r="H62" s="414"/>
      <c r="I62" s="420"/>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c r="BD62" s="414"/>
      <c r="BE62" s="414"/>
      <c r="BF62" s="414"/>
      <c r="BG62" s="414"/>
      <c r="BH62" s="248"/>
      <c r="BI62" s="248"/>
      <c r="BJ62" s="252"/>
    </row>
    <row r="63" spans="1:62" x14ac:dyDescent="0.2">
      <c r="A63" s="248"/>
      <c r="B63" s="248"/>
      <c r="C63" s="248"/>
      <c r="D63" s="421"/>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52"/>
    </row>
    <row r="64" spans="1:62" x14ac:dyDescent="0.2">
      <c r="A64" s="251"/>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52"/>
    </row>
    <row r="66" spans="3:28" x14ac:dyDescent="0.2">
      <c r="C66" s="6"/>
      <c r="D66" s="6"/>
      <c r="E66" s="6"/>
      <c r="F66" s="6"/>
      <c r="G66" s="6"/>
      <c r="H66" s="6"/>
      <c r="I66" s="6"/>
      <c r="J66" s="6"/>
      <c r="K66" s="6"/>
      <c r="L66" s="6"/>
      <c r="M66" s="6"/>
      <c r="N66" s="6"/>
      <c r="O66" s="6"/>
      <c r="P66" s="6"/>
      <c r="Q66" s="6"/>
      <c r="R66" s="6"/>
      <c r="S66" s="6"/>
      <c r="T66" s="6"/>
      <c r="U66" s="6"/>
      <c r="V66" s="6"/>
      <c r="W66" s="6"/>
      <c r="X66" s="6"/>
      <c r="Y66" s="6"/>
      <c r="Z66" s="6"/>
      <c r="AA66" s="6"/>
      <c r="AB66" s="6"/>
    </row>
    <row r="70" spans="3:28" x14ac:dyDescent="0.2">
      <c r="P70" s="6"/>
    </row>
    <row r="71" spans="3:28" x14ac:dyDescent="0.2">
      <c r="C71" s="6"/>
      <c r="D71" s="6"/>
      <c r="E71" s="6"/>
      <c r="F71" s="6"/>
      <c r="G71" s="6"/>
      <c r="H71" s="6"/>
      <c r="I71" s="6"/>
      <c r="J71" s="6"/>
      <c r="K71" s="6"/>
      <c r="L71" s="6"/>
      <c r="M71" s="6"/>
      <c r="N71" s="6"/>
      <c r="O71" s="6"/>
      <c r="P71" s="7"/>
      <c r="Q71" s="8"/>
      <c r="R71" s="6"/>
      <c r="S71" s="6"/>
      <c r="T71" s="6"/>
      <c r="U71" s="6"/>
      <c r="V71" s="6"/>
      <c r="W71" s="6"/>
      <c r="X71" s="6"/>
      <c r="Y71" s="6"/>
      <c r="Z71" s="6"/>
      <c r="AA71" s="6"/>
      <c r="AB71" s="6"/>
    </row>
    <row r="72" spans="3:28" x14ac:dyDescent="0.2">
      <c r="C72" s="6"/>
      <c r="D72" s="6"/>
      <c r="E72" s="6"/>
      <c r="F72" s="6"/>
      <c r="G72" s="6"/>
      <c r="H72" s="6"/>
      <c r="I72" s="6"/>
      <c r="J72" s="6"/>
      <c r="K72" s="6"/>
      <c r="L72" s="6"/>
      <c r="M72" s="6"/>
      <c r="N72" s="6"/>
      <c r="O72" s="6"/>
      <c r="P72" s="7"/>
      <c r="Q72" s="6"/>
      <c r="R72" s="6"/>
      <c r="S72" s="6"/>
      <c r="T72" s="6"/>
      <c r="U72" s="6"/>
      <c r="V72" s="6"/>
      <c r="W72" s="6"/>
      <c r="X72" s="6"/>
      <c r="Y72" s="6"/>
      <c r="Z72" s="6"/>
      <c r="AA72" s="6"/>
      <c r="AB72" s="6"/>
    </row>
    <row r="73" spans="3:28" x14ac:dyDescent="0.2">
      <c r="C73" s="6"/>
      <c r="D73" s="6"/>
      <c r="E73" s="6"/>
      <c r="F73" s="6"/>
      <c r="G73" s="6"/>
      <c r="H73" s="6"/>
      <c r="I73" s="6"/>
      <c r="J73" s="6"/>
      <c r="K73" s="6"/>
      <c r="L73" s="6"/>
      <c r="M73" s="6"/>
      <c r="N73" s="6"/>
      <c r="O73" s="6"/>
      <c r="P73" s="7"/>
      <c r="Q73" s="6"/>
      <c r="R73" s="6"/>
      <c r="S73" s="6"/>
      <c r="T73" s="6"/>
      <c r="U73" s="6"/>
      <c r="V73" s="6"/>
      <c r="W73" s="6"/>
      <c r="X73" s="6"/>
      <c r="Y73" s="6"/>
      <c r="Z73" s="6"/>
      <c r="AA73" s="6"/>
      <c r="AB73" s="6"/>
    </row>
    <row r="74" spans="3:28" x14ac:dyDescent="0.2">
      <c r="C74" s="6"/>
      <c r="D74" s="6"/>
      <c r="E74" s="6"/>
      <c r="F74" s="6"/>
      <c r="G74" s="6"/>
      <c r="H74" s="6"/>
      <c r="I74" s="6"/>
      <c r="J74" s="6"/>
      <c r="K74" s="6"/>
      <c r="L74" s="6"/>
      <c r="M74" s="6"/>
      <c r="N74" s="6"/>
      <c r="O74" s="6"/>
      <c r="P74" s="7"/>
      <c r="Q74" s="6"/>
      <c r="R74" s="6"/>
      <c r="S74" s="6"/>
      <c r="T74" s="6"/>
      <c r="U74" s="6"/>
      <c r="V74" s="6"/>
      <c r="W74" s="6"/>
      <c r="X74" s="6"/>
      <c r="Y74" s="6"/>
      <c r="Z74" s="6"/>
      <c r="AA74" s="6"/>
      <c r="AB74" s="6"/>
    </row>
    <row r="75" spans="3:28" x14ac:dyDescent="0.2">
      <c r="C75" s="6"/>
      <c r="D75" s="6"/>
      <c r="E75" s="6"/>
      <c r="F75" s="6"/>
      <c r="G75" s="6"/>
      <c r="H75" s="6"/>
      <c r="I75" s="6"/>
      <c r="J75" s="6"/>
      <c r="K75" s="6"/>
      <c r="L75" s="6"/>
      <c r="M75" s="6"/>
      <c r="N75" s="6"/>
      <c r="O75" s="6"/>
      <c r="P75" s="7"/>
      <c r="Q75" s="6"/>
      <c r="R75" s="6"/>
      <c r="S75" s="6"/>
      <c r="T75" s="6"/>
      <c r="U75" s="6"/>
      <c r="V75" s="6"/>
      <c r="W75" s="6"/>
      <c r="X75" s="6"/>
      <c r="Y75" s="6"/>
      <c r="Z75" s="6"/>
      <c r="AA75" s="6"/>
      <c r="AB75" s="6"/>
    </row>
    <row r="76" spans="3:28" x14ac:dyDescent="0.2">
      <c r="C76" s="6"/>
      <c r="D76" s="6"/>
      <c r="E76" s="6"/>
      <c r="F76" s="6"/>
      <c r="G76" s="6"/>
      <c r="H76" s="6"/>
      <c r="I76" s="6"/>
      <c r="J76" s="6"/>
      <c r="K76" s="6"/>
      <c r="L76" s="6"/>
      <c r="M76" s="6"/>
      <c r="N76" s="6"/>
      <c r="O76" s="6"/>
      <c r="P76" s="7"/>
      <c r="Q76" s="6"/>
      <c r="R76" s="6"/>
      <c r="S76" s="6"/>
      <c r="T76" s="6"/>
      <c r="U76" s="6"/>
      <c r="V76" s="6"/>
      <c r="W76" s="6"/>
      <c r="X76" s="6"/>
      <c r="Y76" s="6"/>
      <c r="Z76" s="6"/>
      <c r="AA76" s="6"/>
      <c r="AB76" s="6"/>
    </row>
    <row r="77" spans="3:28" x14ac:dyDescent="0.2">
      <c r="C77" s="6"/>
      <c r="D77" s="6"/>
      <c r="E77" s="6"/>
      <c r="F77" s="6"/>
      <c r="G77" s="6"/>
      <c r="H77" s="6"/>
      <c r="I77" s="6"/>
      <c r="J77" s="6"/>
      <c r="K77" s="6"/>
      <c r="L77" s="6"/>
      <c r="M77" s="6"/>
      <c r="N77" s="6"/>
      <c r="O77" s="6"/>
      <c r="P77" s="7"/>
      <c r="Q77" s="6"/>
      <c r="R77" s="6"/>
      <c r="S77" s="6"/>
      <c r="T77" s="6"/>
      <c r="U77" s="6"/>
      <c r="V77" s="6"/>
      <c r="W77" s="6"/>
      <c r="X77" s="6"/>
      <c r="Y77" s="6"/>
      <c r="Z77" s="6"/>
      <c r="AA77" s="6"/>
      <c r="AB77" s="6"/>
    </row>
    <row r="78" spans="3:28" x14ac:dyDescent="0.2">
      <c r="C78" s="6"/>
      <c r="D78" s="6"/>
      <c r="E78" s="6"/>
      <c r="F78" s="6"/>
      <c r="G78" s="6"/>
      <c r="H78" s="6"/>
      <c r="I78" s="6"/>
      <c r="J78" s="6"/>
      <c r="K78" s="6"/>
      <c r="L78" s="6"/>
      <c r="M78" s="6"/>
      <c r="N78" s="6"/>
      <c r="O78" s="6"/>
      <c r="P78" s="7"/>
      <c r="Q78" s="6"/>
      <c r="R78" s="6"/>
      <c r="S78" s="6"/>
      <c r="T78" s="6"/>
      <c r="U78" s="6"/>
      <c r="V78" s="6"/>
      <c r="W78" s="6"/>
      <c r="X78" s="6"/>
      <c r="Y78" s="6"/>
      <c r="Z78" s="6"/>
      <c r="AA78" s="6"/>
      <c r="AB78" s="6"/>
    </row>
    <row r="79" spans="3:28" x14ac:dyDescent="0.2">
      <c r="C79" s="6"/>
      <c r="D79" s="6"/>
      <c r="E79" s="6"/>
      <c r="F79" s="6"/>
      <c r="G79" s="6"/>
      <c r="H79" s="6"/>
      <c r="I79" s="6"/>
      <c r="J79" s="6"/>
      <c r="K79" s="6"/>
      <c r="L79" s="6"/>
      <c r="M79" s="6"/>
      <c r="N79" s="6"/>
      <c r="O79" s="6"/>
      <c r="P79" s="7"/>
      <c r="Q79" s="6"/>
      <c r="R79" s="6"/>
      <c r="S79" s="6"/>
      <c r="T79" s="6"/>
      <c r="U79" s="6"/>
      <c r="V79" s="6"/>
      <c r="W79" s="6"/>
      <c r="X79" s="6"/>
      <c r="Y79" s="6"/>
      <c r="Z79" s="6"/>
      <c r="AA79" s="6"/>
      <c r="AB79" s="6"/>
    </row>
    <row r="80" spans="3:28" x14ac:dyDescent="0.2">
      <c r="C80" s="6"/>
      <c r="D80" s="6"/>
      <c r="E80" s="6"/>
      <c r="F80" s="6"/>
      <c r="G80" s="6"/>
      <c r="H80" s="6"/>
      <c r="I80" s="6"/>
      <c r="J80" s="6"/>
      <c r="K80" s="6"/>
      <c r="L80" s="6"/>
      <c r="M80" s="6"/>
      <c r="N80" s="6"/>
      <c r="O80" s="6"/>
      <c r="P80" s="7"/>
      <c r="Q80" s="6"/>
      <c r="R80" s="6"/>
      <c r="S80" s="6"/>
      <c r="T80" s="6"/>
      <c r="U80" s="6"/>
      <c r="V80" s="6"/>
      <c r="W80" s="6"/>
      <c r="X80" s="6"/>
      <c r="Y80" s="6"/>
      <c r="Z80" s="6"/>
      <c r="AA80" s="6"/>
      <c r="AB80" s="6"/>
    </row>
    <row r="81" spans="3:28" x14ac:dyDescent="0.2">
      <c r="C81" s="6"/>
      <c r="D81" s="6"/>
      <c r="E81" s="6"/>
      <c r="F81" s="6"/>
      <c r="G81" s="6"/>
      <c r="H81" s="6"/>
      <c r="I81" s="6"/>
      <c r="J81" s="6"/>
      <c r="K81" s="6"/>
      <c r="L81" s="6"/>
      <c r="M81" s="6"/>
      <c r="N81" s="6"/>
      <c r="O81" s="6"/>
      <c r="P81" s="7"/>
      <c r="Q81" s="6"/>
      <c r="R81" s="6"/>
      <c r="S81" s="6"/>
      <c r="T81" s="6"/>
      <c r="U81" s="6"/>
      <c r="V81" s="6"/>
      <c r="W81" s="6"/>
      <c r="X81" s="6"/>
      <c r="Y81" s="6"/>
      <c r="Z81" s="6"/>
      <c r="AA81" s="6"/>
      <c r="AB81" s="6"/>
    </row>
    <row r="82" spans="3:28" x14ac:dyDescent="0.2">
      <c r="C82" s="6"/>
      <c r="D82" s="6"/>
      <c r="E82" s="6"/>
      <c r="F82" s="6"/>
      <c r="G82" s="6"/>
      <c r="H82" s="6"/>
      <c r="I82" s="6"/>
      <c r="J82" s="6"/>
      <c r="K82" s="6"/>
      <c r="L82" s="6"/>
      <c r="M82" s="6"/>
      <c r="N82" s="6"/>
      <c r="O82" s="6"/>
      <c r="P82" s="7"/>
      <c r="Q82" s="6"/>
      <c r="R82" s="6"/>
      <c r="S82" s="6"/>
      <c r="T82" s="6"/>
      <c r="U82" s="6"/>
      <c r="V82" s="6"/>
      <c r="W82" s="6"/>
      <c r="X82" s="6"/>
      <c r="Y82" s="6"/>
      <c r="Z82" s="6"/>
      <c r="AA82" s="6"/>
      <c r="AB82" s="6"/>
    </row>
    <row r="83" spans="3:28" x14ac:dyDescent="0.2">
      <c r="C83" s="6"/>
      <c r="D83" s="6"/>
      <c r="E83" s="6"/>
      <c r="F83" s="6"/>
      <c r="G83" s="6"/>
      <c r="H83" s="6"/>
      <c r="I83" s="6"/>
      <c r="J83" s="6"/>
      <c r="K83" s="6"/>
      <c r="L83" s="6"/>
      <c r="M83" s="6"/>
      <c r="N83" s="6"/>
      <c r="O83" s="6"/>
      <c r="P83" s="7"/>
      <c r="Q83" s="6"/>
      <c r="R83" s="6"/>
      <c r="S83" s="6"/>
      <c r="T83" s="6"/>
      <c r="U83" s="6"/>
      <c r="V83" s="6"/>
      <c r="W83" s="6"/>
      <c r="X83" s="6"/>
      <c r="Y83" s="6"/>
      <c r="Z83" s="6"/>
      <c r="AA83" s="6"/>
      <c r="AB83" s="6"/>
    </row>
    <row r="84" spans="3:28" x14ac:dyDescent="0.2">
      <c r="C84" s="6"/>
      <c r="D84" s="6"/>
      <c r="E84" s="6"/>
      <c r="F84" s="6"/>
      <c r="G84" s="6"/>
      <c r="H84" s="6"/>
      <c r="I84" s="6"/>
      <c r="J84" s="6"/>
      <c r="K84" s="6"/>
      <c r="L84" s="6"/>
      <c r="M84" s="6"/>
      <c r="N84" s="6"/>
      <c r="O84" s="6"/>
      <c r="P84" s="7"/>
      <c r="Q84" s="6"/>
      <c r="R84" s="6"/>
      <c r="S84" s="6"/>
      <c r="T84" s="6"/>
      <c r="U84" s="6"/>
      <c r="V84" s="6"/>
      <c r="W84" s="6"/>
      <c r="X84" s="6"/>
      <c r="Y84" s="6"/>
      <c r="Z84" s="6"/>
      <c r="AA84" s="6"/>
      <c r="AB84" s="6"/>
    </row>
    <row r="85" spans="3:28" x14ac:dyDescent="0.2">
      <c r="C85" s="6"/>
      <c r="D85" s="6"/>
      <c r="E85" s="6"/>
      <c r="F85" s="6"/>
      <c r="G85" s="6"/>
      <c r="H85" s="6"/>
      <c r="I85" s="6"/>
      <c r="J85" s="6"/>
      <c r="K85" s="6"/>
      <c r="L85" s="6"/>
      <c r="M85" s="6"/>
      <c r="N85" s="6"/>
      <c r="O85" s="6"/>
      <c r="P85" s="7"/>
      <c r="Q85" s="6"/>
      <c r="R85" s="6"/>
      <c r="S85" s="6"/>
      <c r="T85" s="6"/>
      <c r="U85" s="6"/>
      <c r="V85" s="6"/>
      <c r="W85" s="6"/>
      <c r="X85" s="6"/>
      <c r="Y85" s="6"/>
      <c r="Z85" s="6"/>
      <c r="AA85" s="6"/>
      <c r="AB85" s="6"/>
    </row>
    <row r="86" spans="3:28" x14ac:dyDescent="0.2">
      <c r="C86" s="6"/>
      <c r="D86" s="6"/>
      <c r="E86" s="6"/>
      <c r="F86" s="6"/>
      <c r="G86" s="6"/>
      <c r="H86" s="6"/>
      <c r="I86" s="6"/>
      <c r="J86" s="6"/>
      <c r="K86" s="6"/>
      <c r="L86" s="6"/>
      <c r="M86" s="6"/>
      <c r="N86" s="6"/>
      <c r="O86" s="6"/>
      <c r="P86" s="7"/>
      <c r="Q86" s="6"/>
      <c r="R86" s="6"/>
      <c r="S86" s="6"/>
      <c r="T86" s="6"/>
      <c r="U86" s="6"/>
      <c r="V86" s="6"/>
      <c r="W86" s="6"/>
      <c r="X86" s="6"/>
      <c r="Y86" s="6"/>
      <c r="Z86" s="6"/>
      <c r="AA86" s="6"/>
      <c r="AB86" s="6"/>
    </row>
    <row r="87" spans="3:28" x14ac:dyDescent="0.2">
      <c r="C87" s="6"/>
      <c r="D87" s="6"/>
      <c r="E87" s="6"/>
      <c r="F87" s="6"/>
      <c r="G87" s="6"/>
      <c r="H87" s="6"/>
      <c r="I87" s="6"/>
      <c r="J87" s="6"/>
      <c r="K87" s="6"/>
      <c r="L87" s="6"/>
      <c r="M87" s="6"/>
      <c r="N87" s="6"/>
      <c r="O87" s="6"/>
      <c r="P87" s="7"/>
      <c r="Q87" s="6"/>
      <c r="R87" s="6"/>
      <c r="S87" s="6"/>
      <c r="T87" s="6"/>
      <c r="U87" s="6"/>
      <c r="V87" s="6"/>
      <c r="W87" s="6"/>
      <c r="X87" s="6"/>
      <c r="Y87" s="6"/>
      <c r="Z87" s="6"/>
      <c r="AA87" s="6"/>
      <c r="AB87" s="6"/>
    </row>
    <row r="88" spans="3:28" x14ac:dyDescent="0.2">
      <c r="C88" s="6"/>
      <c r="D88" s="6"/>
      <c r="E88" s="6"/>
      <c r="F88" s="6"/>
      <c r="G88" s="6"/>
      <c r="H88" s="6"/>
      <c r="I88" s="6"/>
      <c r="J88" s="6"/>
      <c r="K88" s="6"/>
      <c r="L88" s="6"/>
      <c r="M88" s="6"/>
      <c r="N88" s="6"/>
      <c r="O88" s="6"/>
      <c r="P88" s="7"/>
      <c r="Q88" s="6"/>
      <c r="R88" s="6"/>
      <c r="S88" s="6"/>
      <c r="T88" s="6"/>
      <c r="U88" s="6"/>
      <c r="V88" s="6"/>
      <c r="W88" s="6"/>
      <c r="X88" s="6"/>
      <c r="Y88" s="6"/>
      <c r="Z88" s="6"/>
      <c r="AA88" s="6"/>
      <c r="AB88" s="6"/>
    </row>
    <row r="89" spans="3:28" x14ac:dyDescent="0.2">
      <c r="C89" s="6"/>
      <c r="D89" s="6"/>
      <c r="E89" s="6"/>
      <c r="F89" s="6"/>
      <c r="G89" s="6"/>
      <c r="H89" s="6"/>
      <c r="I89" s="6"/>
      <c r="J89" s="6"/>
      <c r="K89" s="6"/>
      <c r="L89" s="6"/>
      <c r="M89" s="6"/>
      <c r="N89" s="6"/>
      <c r="O89" s="6"/>
      <c r="P89" s="7"/>
      <c r="Q89" s="6"/>
      <c r="R89" s="6"/>
      <c r="S89" s="6"/>
      <c r="T89" s="6"/>
      <c r="U89" s="6"/>
      <c r="V89" s="6"/>
      <c r="W89" s="6"/>
      <c r="X89" s="6"/>
      <c r="Y89" s="6"/>
      <c r="Z89" s="6"/>
      <c r="AA89" s="6"/>
      <c r="AB89" s="6"/>
    </row>
    <row r="90" spans="3:28" x14ac:dyDescent="0.2">
      <c r="C90" s="6"/>
      <c r="D90" s="6"/>
      <c r="E90" s="6"/>
      <c r="F90" s="6"/>
      <c r="G90" s="6"/>
      <c r="H90" s="6"/>
      <c r="I90" s="6"/>
      <c r="J90" s="6"/>
      <c r="K90" s="6"/>
      <c r="L90" s="6"/>
      <c r="M90" s="6"/>
      <c r="N90" s="6"/>
      <c r="O90" s="6"/>
      <c r="P90" s="7"/>
      <c r="Q90" s="6"/>
      <c r="R90" s="6"/>
      <c r="S90" s="6"/>
      <c r="T90" s="6"/>
      <c r="U90" s="6"/>
      <c r="V90" s="6"/>
      <c r="W90" s="6"/>
      <c r="X90" s="6"/>
      <c r="Y90" s="6"/>
      <c r="Z90" s="6"/>
      <c r="AA90" s="6"/>
      <c r="AB90" s="6"/>
    </row>
    <row r="91" spans="3:28" x14ac:dyDescent="0.2">
      <c r="C91" s="6"/>
      <c r="D91" s="6"/>
      <c r="E91" s="6"/>
      <c r="F91" s="6"/>
      <c r="G91" s="6"/>
      <c r="H91" s="6"/>
      <c r="I91" s="6"/>
      <c r="J91" s="6"/>
      <c r="K91" s="6"/>
      <c r="L91" s="6"/>
      <c r="M91" s="6"/>
      <c r="N91" s="6"/>
      <c r="O91" s="6"/>
      <c r="P91" s="7"/>
      <c r="Q91" s="6"/>
      <c r="R91" s="6"/>
      <c r="S91" s="6"/>
      <c r="T91" s="6"/>
      <c r="U91" s="6"/>
      <c r="V91" s="6"/>
      <c r="W91" s="6"/>
      <c r="X91" s="6"/>
      <c r="Y91" s="6"/>
      <c r="Z91" s="6"/>
      <c r="AA91" s="6"/>
      <c r="AB91" s="6"/>
    </row>
    <row r="92" spans="3:28" x14ac:dyDescent="0.2">
      <c r="C92" s="6"/>
      <c r="D92" s="6"/>
      <c r="E92" s="6"/>
      <c r="F92" s="6"/>
      <c r="G92" s="6"/>
      <c r="H92" s="6"/>
      <c r="I92" s="6"/>
      <c r="J92" s="6"/>
      <c r="K92" s="6"/>
      <c r="L92" s="6"/>
      <c r="M92" s="6"/>
      <c r="N92" s="6"/>
      <c r="O92" s="6"/>
      <c r="P92" s="7"/>
      <c r="Q92" s="6"/>
      <c r="R92" s="6"/>
      <c r="S92" s="6"/>
      <c r="T92" s="6"/>
      <c r="U92" s="6"/>
      <c r="V92" s="6"/>
      <c r="W92" s="6"/>
      <c r="X92" s="6"/>
      <c r="Y92" s="6"/>
      <c r="Z92" s="6"/>
      <c r="AA92" s="6"/>
      <c r="AB92" s="6"/>
    </row>
    <row r="93" spans="3:28" x14ac:dyDescent="0.2">
      <c r="C93" s="6"/>
      <c r="D93" s="6"/>
      <c r="E93" s="6"/>
      <c r="F93" s="6"/>
      <c r="G93" s="6"/>
      <c r="H93" s="6"/>
      <c r="I93" s="6"/>
      <c r="J93" s="6"/>
      <c r="K93" s="6"/>
      <c r="L93" s="6"/>
      <c r="M93" s="6"/>
      <c r="N93" s="6"/>
      <c r="O93" s="6"/>
      <c r="P93" s="7"/>
      <c r="Q93" s="6"/>
      <c r="R93" s="6"/>
      <c r="S93" s="6"/>
      <c r="T93" s="6"/>
      <c r="U93" s="6"/>
      <c r="V93" s="6"/>
      <c r="W93" s="6"/>
      <c r="X93" s="6"/>
      <c r="Y93" s="6"/>
      <c r="Z93" s="6"/>
      <c r="AA93" s="6"/>
      <c r="AB93" s="6"/>
    </row>
    <row r="94" spans="3:28" x14ac:dyDescent="0.2">
      <c r="C94" s="6"/>
      <c r="D94" s="6"/>
      <c r="E94" s="6"/>
      <c r="F94" s="6"/>
      <c r="G94" s="6"/>
      <c r="H94" s="6"/>
      <c r="I94" s="6"/>
      <c r="J94" s="6"/>
      <c r="K94" s="6"/>
      <c r="L94" s="6"/>
      <c r="M94" s="6"/>
      <c r="N94" s="6"/>
      <c r="O94" s="6"/>
      <c r="P94" s="7"/>
      <c r="Q94" s="6"/>
      <c r="R94" s="6"/>
      <c r="S94" s="6"/>
      <c r="T94" s="6"/>
      <c r="U94" s="6"/>
      <c r="V94" s="6"/>
      <c r="W94" s="6"/>
      <c r="X94" s="6"/>
      <c r="Y94" s="6"/>
      <c r="Z94" s="6"/>
      <c r="AA94" s="6"/>
      <c r="AB94" s="6"/>
    </row>
    <row r="95" spans="3:28" x14ac:dyDescent="0.2">
      <c r="C95" s="6"/>
      <c r="D95" s="6"/>
      <c r="E95" s="6"/>
      <c r="F95" s="6"/>
      <c r="G95" s="6"/>
      <c r="H95" s="6"/>
      <c r="I95" s="6"/>
      <c r="J95" s="6"/>
      <c r="K95" s="6"/>
      <c r="L95" s="6"/>
      <c r="M95" s="6"/>
      <c r="N95" s="6"/>
      <c r="O95" s="6"/>
      <c r="P95" s="7"/>
      <c r="Q95" s="6"/>
      <c r="R95" s="6"/>
      <c r="S95" s="6"/>
      <c r="T95" s="6"/>
      <c r="U95" s="6"/>
      <c r="V95" s="6"/>
      <c r="W95" s="6"/>
      <c r="X95" s="6"/>
      <c r="Y95" s="6"/>
      <c r="Z95" s="6"/>
      <c r="AA95" s="6"/>
      <c r="AB95" s="6"/>
    </row>
    <row r="96" spans="3:28" x14ac:dyDescent="0.2">
      <c r="C96" s="6"/>
      <c r="D96" s="6"/>
      <c r="E96" s="6"/>
      <c r="F96" s="6"/>
      <c r="G96" s="6"/>
      <c r="H96" s="6"/>
      <c r="I96" s="6"/>
      <c r="J96" s="6"/>
      <c r="K96" s="6"/>
      <c r="L96" s="6"/>
      <c r="M96" s="6"/>
      <c r="N96" s="6"/>
      <c r="O96" s="6"/>
      <c r="P96" s="7"/>
      <c r="Q96" s="6"/>
      <c r="R96" s="6"/>
      <c r="S96" s="6"/>
      <c r="T96" s="6"/>
      <c r="U96" s="6"/>
      <c r="V96" s="6"/>
      <c r="W96" s="6"/>
      <c r="X96" s="6"/>
      <c r="Y96" s="6"/>
      <c r="Z96" s="6"/>
      <c r="AA96" s="6"/>
      <c r="AB96" s="6"/>
    </row>
    <row r="97" spans="3:28" x14ac:dyDescent="0.2">
      <c r="C97" s="6"/>
      <c r="D97" s="6"/>
      <c r="E97" s="6"/>
      <c r="F97" s="6"/>
      <c r="G97" s="6"/>
      <c r="H97" s="6"/>
      <c r="I97" s="6"/>
      <c r="J97" s="6"/>
      <c r="K97" s="6"/>
      <c r="L97" s="6"/>
      <c r="M97" s="6"/>
      <c r="N97" s="6"/>
      <c r="O97" s="6"/>
      <c r="P97" s="7"/>
      <c r="Q97" s="6"/>
      <c r="R97" s="6"/>
      <c r="S97" s="6"/>
      <c r="T97" s="6"/>
      <c r="U97" s="6"/>
      <c r="V97" s="6"/>
      <c r="W97" s="6"/>
      <c r="X97" s="6"/>
      <c r="Y97" s="6"/>
      <c r="Z97" s="6"/>
      <c r="AA97" s="6"/>
      <c r="AB97" s="6"/>
    </row>
  </sheetData>
  <mergeCells count="5">
    <mergeCell ref="BJ2:BJ3"/>
    <mergeCell ref="D3:X3"/>
    <mergeCell ref="AI3:BG3"/>
    <mergeCell ref="AI4:AV4"/>
    <mergeCell ref="AH47:AV50"/>
  </mergeCells>
  <pageMargins left="0.7" right="0.7" top="0.75" bottom="0.75" header="0.3" footer="0.3"/>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
  <sheetViews>
    <sheetView zoomScale="80" zoomScaleNormal="80" workbookViewId="0">
      <pane xSplit="2" ySplit="6" topLeftCell="M7" activePane="bottomRight" state="frozen"/>
      <selection activeCell="AM46" sqref="AM46"/>
      <selection pane="topRight" activeCell="AM46" sqref="AM46"/>
      <selection pane="bottomLeft" activeCell="AM46" sqref="AM46"/>
      <selection pane="bottomRight" activeCell="BI29" sqref="BI29"/>
    </sheetView>
  </sheetViews>
  <sheetFormatPr defaultColWidth="9.140625" defaultRowHeight="12.75" x14ac:dyDescent="0.2"/>
  <cols>
    <col min="1" max="1" width="9.140625" style="250"/>
    <col min="2" max="2" width="6.5703125" style="250" customWidth="1"/>
    <col min="3" max="5" width="7.7109375" style="250" customWidth="1"/>
    <col min="6" max="8" width="6.28515625" style="250" customWidth="1"/>
    <col min="9" max="9" width="6.7109375" style="250" customWidth="1"/>
    <col min="10" max="15" width="6.28515625" style="250" customWidth="1"/>
    <col min="16" max="16" width="7.5703125" style="250" customWidth="1"/>
    <col min="17" max="17" width="6.7109375" style="250" customWidth="1"/>
    <col min="18" max="20" width="6.28515625" style="250" customWidth="1"/>
    <col min="21" max="27" width="6.7109375" style="250" customWidth="1"/>
    <col min="28" max="28" width="7.7109375" style="250" customWidth="1"/>
    <col min="29" max="32" width="9.140625" style="250"/>
    <col min="33" max="33" width="6.5703125" style="250" customWidth="1"/>
    <col min="34" max="59" width="5.7109375" style="250" customWidth="1"/>
    <col min="60" max="16384" width="9.140625" style="250"/>
  </cols>
  <sheetData>
    <row r="1" spans="1:61" ht="15.75" x14ac:dyDescent="0.25">
      <c r="A1" s="300" t="s">
        <v>80</v>
      </c>
      <c r="B1" s="9"/>
      <c r="C1" s="9"/>
      <c r="D1" s="9"/>
      <c r="E1" s="9"/>
      <c r="F1" s="9"/>
      <c r="G1" s="10"/>
      <c r="H1" s="10"/>
      <c r="I1" s="9"/>
      <c r="J1" s="9"/>
      <c r="K1" s="9"/>
      <c r="L1" s="9"/>
      <c r="M1" s="9"/>
      <c r="N1" s="9"/>
      <c r="O1" s="11" t="str">
        <f>A1</f>
        <v>3.2.11</v>
      </c>
      <c r="P1" s="11" t="str">
        <f>A1</f>
        <v>3.2.11</v>
      </c>
      <c r="Q1" s="9"/>
      <c r="R1" s="10"/>
      <c r="S1" s="9"/>
      <c r="T1" s="9"/>
      <c r="U1" s="10"/>
      <c r="V1" s="9"/>
      <c r="W1" s="9"/>
      <c r="X1" s="9"/>
      <c r="Y1" s="9"/>
      <c r="Z1" s="9"/>
      <c r="AA1" s="9"/>
      <c r="AB1" s="9"/>
      <c r="AC1" s="11" t="str">
        <f>A1</f>
        <v>3.2.11</v>
      </c>
      <c r="AD1" s="9"/>
      <c r="AE1" s="11"/>
      <c r="AF1" s="9"/>
      <c r="AG1" s="12"/>
      <c r="AH1" s="12" t="str">
        <f>A1</f>
        <v>3.2.11</v>
      </c>
      <c r="AI1" s="9"/>
      <c r="AJ1" s="9"/>
      <c r="AK1" s="9"/>
      <c r="AL1" s="9"/>
      <c r="AM1" s="9"/>
      <c r="AN1" s="9"/>
      <c r="AO1" s="10"/>
      <c r="AP1" s="9"/>
      <c r="AQ1" s="9"/>
      <c r="AR1" s="9"/>
      <c r="AS1" s="9"/>
      <c r="AT1" s="11" t="str">
        <f>A1</f>
        <v>3.2.11</v>
      </c>
      <c r="AU1" s="13" t="str">
        <f>A1</f>
        <v>3.2.11</v>
      </c>
      <c r="AV1" s="9"/>
      <c r="AW1" s="9"/>
      <c r="AX1" s="9"/>
      <c r="AY1" s="9"/>
      <c r="AZ1" s="10"/>
      <c r="BA1" s="9"/>
      <c r="BB1" s="9"/>
      <c r="BC1" s="9"/>
      <c r="BD1" s="9"/>
      <c r="BE1" s="9"/>
      <c r="BF1" s="9"/>
      <c r="BG1" s="9"/>
      <c r="BH1" s="11" t="str">
        <f>A1</f>
        <v>3.2.11</v>
      </c>
      <c r="BI1" s="11"/>
    </row>
    <row r="2" spans="1:61" ht="15.75" x14ac:dyDescent="0.2">
      <c r="A2" s="14"/>
      <c r="B2" s="15"/>
      <c r="C2" s="15"/>
      <c r="D2" s="16"/>
      <c r="E2" s="16"/>
      <c r="F2" s="16"/>
      <c r="G2" s="16"/>
      <c r="H2" s="16"/>
      <c r="I2" s="16"/>
      <c r="J2" s="16"/>
      <c r="K2" s="16"/>
      <c r="L2" s="16"/>
      <c r="M2" s="16"/>
      <c r="N2" s="16"/>
      <c r="O2" s="16"/>
      <c r="P2" s="16"/>
      <c r="Q2" s="15"/>
      <c r="R2" s="17"/>
      <c r="S2" s="15"/>
      <c r="T2" s="15"/>
      <c r="U2" s="15"/>
      <c r="V2" s="15"/>
      <c r="W2" s="15"/>
      <c r="X2" s="15"/>
      <c r="Y2" s="15"/>
      <c r="Z2" s="15"/>
      <c r="AA2" s="15"/>
      <c r="AB2" s="15"/>
      <c r="AC2" s="15"/>
      <c r="AD2" s="15"/>
      <c r="AE2" s="15"/>
      <c r="AF2" s="15"/>
      <c r="AG2" s="14"/>
      <c r="AH2" s="14"/>
      <c r="AI2" s="15"/>
      <c r="AJ2" s="16"/>
      <c r="AK2" s="16"/>
      <c r="AL2" s="16"/>
      <c r="AM2" s="16"/>
      <c r="AN2" s="16"/>
      <c r="AO2" s="16"/>
      <c r="AP2" s="16"/>
      <c r="AQ2" s="16"/>
      <c r="AR2" s="16"/>
      <c r="AS2" s="15"/>
      <c r="AT2" s="15"/>
      <c r="AU2" s="15"/>
      <c r="AV2" s="15"/>
      <c r="AW2" s="15"/>
      <c r="AX2" s="15"/>
      <c r="AY2" s="15"/>
      <c r="AZ2" s="18"/>
      <c r="BA2" s="15"/>
      <c r="BB2" s="15"/>
      <c r="BC2" s="15"/>
      <c r="BD2" s="15"/>
      <c r="BE2" s="15"/>
      <c r="BF2" s="15"/>
      <c r="BG2" s="15"/>
      <c r="BH2" s="15"/>
      <c r="BI2" s="15"/>
    </row>
    <row r="3" spans="1:61" ht="18" x14ac:dyDescent="0.2">
      <c r="A3" s="14"/>
      <c r="B3" s="19"/>
      <c r="C3" s="19"/>
      <c r="D3" s="624" t="s">
        <v>113</v>
      </c>
      <c r="E3" s="625"/>
      <c r="F3" s="625"/>
      <c r="G3" s="625"/>
      <c r="H3" s="625"/>
      <c r="I3" s="625"/>
      <c r="J3" s="625"/>
      <c r="K3" s="625"/>
      <c r="L3" s="625"/>
      <c r="M3" s="625"/>
      <c r="N3" s="625"/>
      <c r="O3" s="625"/>
      <c r="P3" s="625"/>
      <c r="Q3" s="625"/>
      <c r="R3" s="625"/>
      <c r="S3" s="625"/>
      <c r="T3" s="625"/>
      <c r="U3" s="20"/>
      <c r="V3" s="20"/>
      <c r="W3" s="20"/>
      <c r="X3" s="20"/>
      <c r="Y3" s="20"/>
      <c r="Z3" s="20"/>
      <c r="AA3" s="20"/>
      <c r="AB3" s="20"/>
      <c r="AC3" s="20"/>
      <c r="AD3" s="20"/>
      <c r="AE3" s="21"/>
      <c r="AF3" s="21"/>
      <c r="AG3" s="14"/>
      <c r="AH3" s="14"/>
      <c r="AI3" s="624" t="s">
        <v>113</v>
      </c>
      <c r="AJ3" s="626"/>
      <c r="AK3" s="626"/>
      <c r="AL3" s="626"/>
      <c r="AM3" s="626"/>
      <c r="AN3" s="626"/>
      <c r="AO3" s="626"/>
      <c r="AP3" s="626"/>
      <c r="AQ3" s="626"/>
      <c r="AR3" s="626"/>
      <c r="AS3" s="626"/>
      <c r="AT3" s="626"/>
      <c r="AU3" s="626"/>
      <c r="AV3" s="626"/>
      <c r="AW3" s="21"/>
      <c r="AX3" s="21"/>
      <c r="AY3" s="21"/>
      <c r="AZ3" s="21"/>
      <c r="BA3" s="21"/>
      <c r="BB3" s="21"/>
      <c r="BC3" s="21"/>
      <c r="BD3" s="21"/>
      <c r="BE3" s="21"/>
      <c r="BF3" s="21"/>
      <c r="BG3" s="21"/>
      <c r="BH3" s="16"/>
      <c r="BI3" s="16"/>
    </row>
    <row r="4" spans="1:61" x14ac:dyDescent="0.2">
      <c r="A4" s="14"/>
      <c r="B4" s="19"/>
      <c r="C4" s="19"/>
      <c r="D4" s="22" t="s">
        <v>46</v>
      </c>
      <c r="E4" s="18"/>
      <c r="F4" s="23"/>
      <c r="G4" s="23"/>
      <c r="H4" s="23"/>
      <c r="I4" s="23"/>
      <c r="J4" s="23"/>
      <c r="K4" s="23"/>
      <c r="L4" s="23"/>
      <c r="M4" s="23"/>
      <c r="N4" s="23"/>
      <c r="O4" s="23"/>
      <c r="P4" s="23"/>
      <c r="Q4" s="23"/>
      <c r="R4" s="23"/>
      <c r="S4" s="23"/>
      <c r="T4" s="23"/>
      <c r="U4" s="23"/>
      <c r="V4" s="23"/>
      <c r="W4" s="23"/>
      <c r="X4" s="23"/>
      <c r="Y4" s="23"/>
      <c r="Z4" s="23"/>
      <c r="AA4" s="23"/>
      <c r="AB4" s="23"/>
      <c r="AC4" s="23"/>
      <c r="AD4" s="23"/>
      <c r="AE4" s="20"/>
      <c r="AF4" s="20"/>
      <c r="AG4" s="14"/>
      <c r="AH4" s="14"/>
      <c r="AI4" s="627" t="s">
        <v>47</v>
      </c>
      <c r="AJ4" s="628"/>
      <c r="AK4" s="628"/>
      <c r="AL4" s="628"/>
      <c r="AM4" s="628"/>
      <c r="AN4" s="628"/>
      <c r="AO4" s="628"/>
      <c r="AP4" s="628"/>
      <c r="AQ4" s="628"/>
      <c r="AR4" s="628"/>
      <c r="AS4" s="628"/>
      <c r="AT4" s="628"/>
      <c r="AU4" s="628"/>
      <c r="AV4" s="18"/>
      <c r="AW4" s="20"/>
      <c r="AX4" s="20"/>
      <c r="AY4" s="20"/>
      <c r="AZ4" s="20"/>
      <c r="BA4" s="20"/>
      <c r="BB4" s="20"/>
      <c r="BC4" s="20"/>
      <c r="BD4" s="20"/>
      <c r="BE4" s="20"/>
      <c r="BF4" s="20"/>
      <c r="BG4" s="20"/>
      <c r="BH4" s="20"/>
      <c r="BI4" s="24"/>
    </row>
    <row r="5" spans="1:61" ht="13.5" thickBot="1" x14ac:dyDescent="0.25">
      <c r="A5" s="14"/>
      <c r="B5" s="19"/>
      <c r="C5" s="25"/>
      <c r="D5" s="25"/>
      <c r="E5" s="25"/>
      <c r="F5" s="25"/>
      <c r="G5" s="25"/>
      <c r="H5" s="25"/>
      <c r="I5" s="25"/>
      <c r="J5" s="25"/>
      <c r="K5" s="25"/>
      <c r="L5" s="25"/>
      <c r="M5" s="25"/>
      <c r="N5" s="25"/>
      <c r="O5" s="25"/>
      <c r="P5" s="25"/>
      <c r="Q5" s="25"/>
      <c r="R5" s="25"/>
      <c r="S5" s="25"/>
      <c r="T5" s="25"/>
      <c r="U5" s="25"/>
      <c r="V5" s="25"/>
      <c r="W5" s="25"/>
      <c r="X5" s="25"/>
      <c r="Y5" s="25"/>
      <c r="Z5" s="25"/>
      <c r="AA5" s="25"/>
      <c r="AB5" s="25"/>
      <c r="AC5" s="18"/>
      <c r="AD5" s="26"/>
      <c r="AE5" s="24"/>
      <c r="AF5" s="24"/>
      <c r="AG5" s="14"/>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18"/>
      <c r="BI5" s="28"/>
    </row>
    <row r="6" spans="1:61" ht="124.9" customHeight="1" x14ac:dyDescent="0.2">
      <c r="A6" s="14"/>
      <c r="B6" s="19"/>
      <c r="C6" s="29" t="s">
        <v>48</v>
      </c>
      <c r="D6" s="30" t="s">
        <v>49</v>
      </c>
      <c r="E6" s="31" t="s">
        <v>50</v>
      </c>
      <c r="F6" s="32" t="s">
        <v>51</v>
      </c>
      <c r="G6" s="32" t="s">
        <v>52</v>
      </c>
      <c r="H6" s="33" t="s">
        <v>53</v>
      </c>
      <c r="I6" s="31" t="s">
        <v>54</v>
      </c>
      <c r="J6" s="32" t="s">
        <v>55</v>
      </c>
      <c r="K6" s="32" t="s">
        <v>56</v>
      </c>
      <c r="L6" s="32" t="s">
        <v>57</v>
      </c>
      <c r="M6" s="32" t="s">
        <v>58</v>
      </c>
      <c r="N6" s="32" t="s">
        <v>59</v>
      </c>
      <c r="O6" s="34" t="s">
        <v>81</v>
      </c>
      <c r="P6" s="35" t="s">
        <v>61</v>
      </c>
      <c r="Q6" s="31" t="s">
        <v>62</v>
      </c>
      <c r="R6" s="32" t="s">
        <v>63</v>
      </c>
      <c r="S6" s="32" t="s">
        <v>64</v>
      </c>
      <c r="T6" s="33" t="s">
        <v>65</v>
      </c>
      <c r="U6" s="36" t="s">
        <v>66</v>
      </c>
      <c r="V6" s="37" t="s">
        <v>67</v>
      </c>
      <c r="W6" s="38" t="s">
        <v>68</v>
      </c>
      <c r="X6" s="39" t="s">
        <v>69</v>
      </c>
      <c r="Y6" s="39" t="s">
        <v>70</v>
      </c>
      <c r="Z6" s="39" t="s">
        <v>71</v>
      </c>
      <c r="AA6" s="39" t="s">
        <v>72</v>
      </c>
      <c r="AB6" s="40" t="s">
        <v>73</v>
      </c>
      <c r="AC6" s="19"/>
      <c r="AD6" s="41"/>
      <c r="AE6" s="41"/>
      <c r="AF6" s="14"/>
      <c r="AG6" s="19"/>
      <c r="AH6" s="29" t="s">
        <v>48</v>
      </c>
      <c r="AI6" s="30" t="s">
        <v>49</v>
      </c>
      <c r="AJ6" s="31" t="s">
        <v>50</v>
      </c>
      <c r="AK6" s="32" t="s">
        <v>51</v>
      </c>
      <c r="AL6" s="32" t="s">
        <v>52</v>
      </c>
      <c r="AM6" s="33" t="s">
        <v>53</v>
      </c>
      <c r="AN6" s="31" t="s">
        <v>54</v>
      </c>
      <c r="AO6" s="32" t="s">
        <v>55</v>
      </c>
      <c r="AP6" s="32" t="s">
        <v>56</v>
      </c>
      <c r="AQ6" s="32" t="s">
        <v>57</v>
      </c>
      <c r="AR6" s="32" t="s">
        <v>58</v>
      </c>
      <c r="AS6" s="32" t="s">
        <v>59</v>
      </c>
      <c r="AT6" s="34" t="s">
        <v>81</v>
      </c>
      <c r="AU6" s="35" t="s">
        <v>61</v>
      </c>
      <c r="AV6" s="31" t="s">
        <v>62</v>
      </c>
      <c r="AW6" s="32" t="s">
        <v>63</v>
      </c>
      <c r="AX6" s="32" t="s">
        <v>64</v>
      </c>
      <c r="AY6" s="33" t="s">
        <v>65</v>
      </c>
      <c r="AZ6" s="36" t="s">
        <v>66</v>
      </c>
      <c r="BA6" s="37" t="s">
        <v>67</v>
      </c>
      <c r="BB6" s="38" t="s">
        <v>68</v>
      </c>
      <c r="BC6" s="39" t="s">
        <v>69</v>
      </c>
      <c r="BD6" s="39" t="s">
        <v>70</v>
      </c>
      <c r="BE6" s="39" t="s">
        <v>71</v>
      </c>
      <c r="BF6" s="39" t="s">
        <v>72</v>
      </c>
      <c r="BG6" s="42" t="s">
        <v>73</v>
      </c>
      <c r="BH6" s="16"/>
      <c r="BI6" s="16"/>
    </row>
    <row r="7" spans="1:61" x14ac:dyDescent="0.2">
      <c r="A7" s="14"/>
      <c r="B7" s="43" t="s">
        <v>3</v>
      </c>
      <c r="C7" s="44">
        <v>2455.3304602099997</v>
      </c>
      <c r="D7" s="45">
        <v>2436.30766352</v>
      </c>
      <c r="E7" s="46">
        <v>772.33313843999997</v>
      </c>
      <c r="F7" s="47">
        <v>647.78186051</v>
      </c>
      <c r="G7" s="47">
        <v>92.226921870000012</v>
      </c>
      <c r="H7" s="48">
        <v>32.32435606</v>
      </c>
      <c r="I7" s="49">
        <v>400.26195096999999</v>
      </c>
      <c r="J7" s="47">
        <v>69.538546300000007</v>
      </c>
      <c r="K7" s="47">
        <v>8.5077751499999987</v>
      </c>
      <c r="L7" s="47">
        <v>64.780341630000009</v>
      </c>
      <c r="M7" s="47">
        <v>21.412735229999999</v>
      </c>
      <c r="N7" s="47">
        <v>33.998295499999998</v>
      </c>
      <c r="O7" s="47">
        <v>202.02425715999999</v>
      </c>
      <c r="P7" s="50">
        <v>767.83753559999991</v>
      </c>
      <c r="Q7" s="49">
        <v>489.56566208999999</v>
      </c>
      <c r="R7" s="47">
        <v>115.92568521</v>
      </c>
      <c r="S7" s="47">
        <v>302.29802938999995</v>
      </c>
      <c r="T7" s="48">
        <v>71.341947480000002</v>
      </c>
      <c r="U7" s="51">
        <v>6.3093764199999995</v>
      </c>
      <c r="V7" s="52">
        <v>19.02279669</v>
      </c>
      <c r="W7" s="53">
        <v>218.56548723</v>
      </c>
      <c r="X7" s="54">
        <v>9.7221654900000001</v>
      </c>
      <c r="Y7" s="54">
        <v>2.9261624700000004</v>
      </c>
      <c r="Z7" s="54" t="s">
        <v>34</v>
      </c>
      <c r="AA7" s="54">
        <v>1.46977888</v>
      </c>
      <c r="AB7" s="54">
        <v>2688.01405428</v>
      </c>
      <c r="AC7" s="55"/>
      <c r="AD7" s="5"/>
      <c r="AE7" s="224"/>
      <c r="AF7" s="14"/>
      <c r="AG7" s="43" t="s">
        <v>3</v>
      </c>
      <c r="AH7" s="56">
        <f>IF(ISERROR(  (C7/$AB7)*100 ),"",(C7/$AB7)  *100 )</f>
        <v>91.343661551936123</v>
      </c>
      <c r="AI7" s="57">
        <f t="shared" ref="AI7:AX23" si="0">IF(ISERROR(  (D7/$AB7)*100 ),"",(D7/$AB7)  *100 )</f>
        <v>90.635971922869246</v>
      </c>
      <c r="AJ7" s="58">
        <f t="shared" si="0"/>
        <v>28.732481409844183</v>
      </c>
      <c r="AK7" s="59">
        <f t="shared" si="0"/>
        <v>24.098901546982873</v>
      </c>
      <c r="AL7" s="59">
        <f t="shared" si="0"/>
        <v>3.4310431421722432</v>
      </c>
      <c r="AM7" s="60">
        <f t="shared" si="0"/>
        <v>1.2025367206890689</v>
      </c>
      <c r="AN7" s="61">
        <f t="shared" si="0"/>
        <v>14.890619724725079</v>
      </c>
      <c r="AO7" s="59">
        <f t="shared" si="0"/>
        <v>2.5869859642019732</v>
      </c>
      <c r="AP7" s="59">
        <f t="shared" si="0"/>
        <v>0.31650783731779464</v>
      </c>
      <c r="AQ7" s="59">
        <f t="shared" si="0"/>
        <v>2.4099703469501312</v>
      </c>
      <c r="AR7" s="59">
        <f t="shared" si="0"/>
        <v>0.79660056821152014</v>
      </c>
      <c r="AS7" s="59">
        <f t="shared" si="0"/>
        <v>1.2648109278248041</v>
      </c>
      <c r="AT7" s="59">
        <f t="shared" si="0"/>
        <v>7.5157440802188571</v>
      </c>
      <c r="AU7" s="62">
        <f t="shared" si="0"/>
        <v>28.56523515483142</v>
      </c>
      <c r="AV7" s="61">
        <f t="shared" si="0"/>
        <v>18.212913035573134</v>
      </c>
      <c r="AW7" s="59">
        <f t="shared" si="0"/>
        <v>4.3126889543384976</v>
      </c>
      <c r="AX7" s="59">
        <f t="shared" si="0"/>
        <v>11.246147649736608</v>
      </c>
      <c r="AY7" s="60">
        <f t="shared" ref="AY7:BF38" si="1">IF(ISERROR(  (T7/$AB7)*100 ),"",(T7/$AB7)  *100 )</f>
        <v>2.6540764311260028</v>
      </c>
      <c r="AZ7" s="63">
        <f t="shared" si="1"/>
        <v>0.23472259789541922</v>
      </c>
      <c r="BA7" s="64">
        <f t="shared" si="1"/>
        <v>0.70768962906688992</v>
      </c>
      <c r="BB7" s="65">
        <f t="shared" si="1"/>
        <v>8.1311140052258413</v>
      </c>
      <c r="BC7" s="66">
        <f t="shared" si="1"/>
        <v>0.36168581315710929</v>
      </c>
      <c r="BD7" s="66">
        <f t="shared" si="1"/>
        <v>0.10885964176194718</v>
      </c>
      <c r="BE7" s="66" t="str">
        <f t="shared" si="1"/>
        <v/>
      </c>
      <c r="BF7" s="66">
        <f t="shared" si="1"/>
        <v>5.4678987918970856E-2</v>
      </c>
      <c r="BG7" s="67">
        <f>SUM(AH7)+SUM(BB7:BF7)</f>
        <v>99.999999999999986</v>
      </c>
      <c r="BH7" s="16"/>
      <c r="BI7" s="68"/>
    </row>
    <row r="8" spans="1:61" ht="4.5" customHeight="1" x14ac:dyDescent="0.2">
      <c r="A8" s="14"/>
      <c r="B8" s="70"/>
      <c r="C8" s="71"/>
      <c r="D8" s="94"/>
      <c r="E8" s="73"/>
      <c r="F8" s="74"/>
      <c r="G8" s="74"/>
      <c r="H8" s="75"/>
      <c r="I8" s="95"/>
      <c r="J8" s="96"/>
      <c r="K8" s="96"/>
      <c r="L8" s="96"/>
      <c r="M8" s="96"/>
      <c r="N8" s="96"/>
      <c r="O8" s="96"/>
      <c r="P8" s="77"/>
      <c r="Q8" s="95"/>
      <c r="R8" s="96"/>
      <c r="S8" s="96"/>
      <c r="T8" s="97"/>
      <c r="U8" s="98"/>
      <c r="V8" s="99"/>
      <c r="W8" s="80"/>
      <c r="X8" s="81"/>
      <c r="Y8" s="81"/>
      <c r="Z8" s="81"/>
      <c r="AA8" s="81"/>
      <c r="AB8" s="100"/>
      <c r="AC8" s="55"/>
      <c r="AD8" s="5"/>
      <c r="AE8" s="422"/>
      <c r="AF8" s="14"/>
      <c r="AG8" s="82"/>
      <c r="AH8" s="101"/>
      <c r="AI8" s="102"/>
      <c r="AJ8" s="103"/>
      <c r="AK8" s="104"/>
      <c r="AL8" s="104"/>
      <c r="AM8" s="105"/>
      <c r="AN8" s="106"/>
      <c r="AO8" s="107"/>
      <c r="AP8" s="107"/>
      <c r="AQ8" s="107"/>
      <c r="AR8" s="107"/>
      <c r="AS8" s="107"/>
      <c r="AT8" s="107"/>
      <c r="AU8" s="108"/>
      <c r="AV8" s="106"/>
      <c r="AW8" s="107"/>
      <c r="AX8" s="107"/>
      <c r="AY8" s="109"/>
      <c r="AZ8" s="110"/>
      <c r="BA8" s="111"/>
      <c r="BB8" s="112"/>
      <c r="BC8" s="113"/>
      <c r="BD8" s="113"/>
      <c r="BE8" s="113"/>
      <c r="BF8" s="113"/>
      <c r="BG8" s="114"/>
      <c r="BH8" s="16"/>
      <c r="BI8" s="68"/>
    </row>
    <row r="9" spans="1:61" x14ac:dyDescent="0.2">
      <c r="A9" s="69"/>
      <c r="B9" s="115" t="s">
        <v>5</v>
      </c>
      <c r="C9" s="116">
        <v>79.017469519999992</v>
      </c>
      <c r="D9" s="117">
        <v>78.916020519999989</v>
      </c>
      <c r="E9" s="118">
        <v>18.833599839999998</v>
      </c>
      <c r="F9" s="119">
        <v>13.866610590000001</v>
      </c>
      <c r="G9" s="119">
        <v>4.8262832900000001</v>
      </c>
      <c r="H9" s="120">
        <v>0.14070595999999999</v>
      </c>
      <c r="I9" s="121">
        <v>12.93709314</v>
      </c>
      <c r="J9" s="119">
        <v>1.23904003</v>
      </c>
      <c r="K9" s="119">
        <v>0.39702999</v>
      </c>
      <c r="L9" s="119">
        <v>3.46164636</v>
      </c>
      <c r="M9" s="119">
        <v>0.55621672</v>
      </c>
      <c r="N9" s="119">
        <v>2.4453814</v>
      </c>
      <c r="O9" s="119">
        <v>4.8377786500000006</v>
      </c>
      <c r="P9" s="122">
        <v>25.012750689999997</v>
      </c>
      <c r="Q9" s="121">
        <v>22.028408940000002</v>
      </c>
      <c r="R9" s="119">
        <v>5.1719681299999998</v>
      </c>
      <c r="S9" s="119">
        <v>14.43374008</v>
      </c>
      <c r="T9" s="120">
        <v>2.4227007299999999</v>
      </c>
      <c r="U9" s="123">
        <v>0.10416790000000001</v>
      </c>
      <c r="V9" s="124">
        <v>0.101449</v>
      </c>
      <c r="W9" s="125">
        <v>14.518761790000001</v>
      </c>
      <c r="X9" s="126">
        <v>0.18422479999999999</v>
      </c>
      <c r="Y9" s="126">
        <v>0.25402560000000002</v>
      </c>
      <c r="Z9" s="126" t="s">
        <v>34</v>
      </c>
      <c r="AA9" s="126" t="s">
        <v>34</v>
      </c>
      <c r="AB9" s="126">
        <v>93.974481709999992</v>
      </c>
      <c r="AC9" s="55"/>
      <c r="AD9" s="5"/>
      <c r="AE9" s="224"/>
      <c r="AF9" s="14"/>
      <c r="AG9" s="127" t="s">
        <v>5</v>
      </c>
      <c r="AH9" s="128">
        <f t="shared" ref="AH9:AW38" si="2">IF(ISERROR(  (C9/$AB9)*100 ),"",(C9/$AB9)  *100 )</f>
        <v>84.083964159380514</v>
      </c>
      <c r="AI9" s="57">
        <f t="shared" si="0"/>
        <v>83.976010384957931</v>
      </c>
      <c r="AJ9" s="129">
        <f t="shared" si="0"/>
        <v>20.041185114613814</v>
      </c>
      <c r="AK9" s="130">
        <f t="shared" si="0"/>
        <v>14.755719145960908</v>
      </c>
      <c r="AL9" s="130">
        <f t="shared" si="0"/>
        <v>5.1357381303720739</v>
      </c>
      <c r="AM9" s="131">
        <f t="shared" si="0"/>
        <v>0.14972783828083322</v>
      </c>
      <c r="AN9" s="132">
        <f t="shared" si="0"/>
        <v>13.766602278183504</v>
      </c>
      <c r="AO9" s="130">
        <f t="shared" si="0"/>
        <v>1.3184856223241628</v>
      </c>
      <c r="AP9" s="130">
        <f t="shared" si="0"/>
        <v>0.42248702283372247</v>
      </c>
      <c r="AQ9" s="130">
        <f t="shared" si="0"/>
        <v>3.6836025025202566</v>
      </c>
      <c r="AR9" s="130">
        <f t="shared" si="0"/>
        <v>0.59188059341093657</v>
      </c>
      <c r="AS9" s="130">
        <f t="shared" si="0"/>
        <v>2.6021759902292523</v>
      </c>
      <c r="AT9" s="130">
        <f t="shared" si="0"/>
        <v>5.1479705575063619</v>
      </c>
      <c r="AU9" s="133">
        <f t="shared" si="0"/>
        <v>26.616534866548079</v>
      </c>
      <c r="AV9" s="132">
        <f t="shared" si="0"/>
        <v>23.44084110831113</v>
      </c>
      <c r="AW9" s="130">
        <f t="shared" si="0"/>
        <v>5.5035878207452154</v>
      </c>
      <c r="AX9" s="130">
        <f t="shared" si="0"/>
        <v>15.359212221613221</v>
      </c>
      <c r="AY9" s="131">
        <f t="shared" si="1"/>
        <v>2.5780410659526907</v>
      </c>
      <c r="AZ9" s="134">
        <f t="shared" si="1"/>
        <v>0.11084700666022966</v>
      </c>
      <c r="BA9" s="135">
        <f t="shared" si="1"/>
        <v>0.10795377442257778</v>
      </c>
      <c r="BB9" s="136">
        <f t="shared" si="1"/>
        <v>15.449685410135158</v>
      </c>
      <c r="BC9" s="137">
        <f t="shared" si="1"/>
        <v>0.19603704819411236</v>
      </c>
      <c r="BD9" s="137">
        <f t="shared" si="1"/>
        <v>0.27031338229021451</v>
      </c>
      <c r="BE9" s="137" t="str">
        <f t="shared" si="1"/>
        <v/>
      </c>
      <c r="BF9" s="137" t="str">
        <f t="shared" si="1"/>
        <v/>
      </c>
      <c r="BG9" s="138">
        <f t="shared" ref="BG9:BG38" si="3">SUM(AH9)+SUM(BB9:BF9)</f>
        <v>100</v>
      </c>
      <c r="BH9" s="16"/>
      <c r="BI9" s="68"/>
    </row>
    <row r="10" spans="1:61" x14ac:dyDescent="0.2">
      <c r="A10" s="69"/>
      <c r="B10" s="70" t="s">
        <v>6</v>
      </c>
      <c r="C10" s="71">
        <v>33.856486149999995</v>
      </c>
      <c r="D10" s="72">
        <v>33.172262770000003</v>
      </c>
      <c r="E10" s="73">
        <v>18.14222577</v>
      </c>
      <c r="F10" s="74">
        <v>17.336900880000002</v>
      </c>
      <c r="G10" s="74">
        <v>0.80315471999999999</v>
      </c>
      <c r="H10" s="75">
        <v>2.1701700000000003E-3</v>
      </c>
      <c r="I10" s="76">
        <v>3.96219119</v>
      </c>
      <c r="J10" s="74">
        <v>0.11500246</v>
      </c>
      <c r="K10" s="74">
        <v>0.24915899</v>
      </c>
      <c r="L10" s="74">
        <v>1.3376123900000001</v>
      </c>
      <c r="M10" s="74">
        <v>9.4816429999999993E-2</v>
      </c>
      <c r="N10" s="74">
        <v>0.22324210999999999</v>
      </c>
      <c r="O10" s="74">
        <v>1.9423588199999999</v>
      </c>
      <c r="P10" s="77">
        <v>9.6581235899999989</v>
      </c>
      <c r="Q10" s="76">
        <v>1.3963702</v>
      </c>
      <c r="R10" s="74">
        <v>0.31664640000000005</v>
      </c>
      <c r="S10" s="74">
        <v>0.65796902999999995</v>
      </c>
      <c r="T10" s="75">
        <v>0.42175478</v>
      </c>
      <c r="U10" s="78">
        <v>1.3352019999999999E-2</v>
      </c>
      <c r="V10" s="79">
        <v>0.68422337</v>
      </c>
      <c r="W10" s="80">
        <v>3.4826105599999999</v>
      </c>
      <c r="X10" s="81">
        <v>3.3481820000000002E-2</v>
      </c>
      <c r="Y10" s="81">
        <v>1.13607E-2</v>
      </c>
      <c r="Z10" s="81" t="s">
        <v>34</v>
      </c>
      <c r="AA10" s="81" t="s">
        <v>34</v>
      </c>
      <c r="AB10" s="81">
        <v>37.383939230000003</v>
      </c>
      <c r="AC10" s="55"/>
      <c r="AD10" s="5"/>
      <c r="AE10" s="224"/>
      <c r="AF10" s="14"/>
      <c r="AG10" s="82" t="s">
        <v>6</v>
      </c>
      <c r="AH10" s="83">
        <f t="shared" si="2"/>
        <v>90.564255258661234</v>
      </c>
      <c r="AI10" s="57">
        <f t="shared" si="0"/>
        <v>88.73399500762028</v>
      </c>
      <c r="AJ10" s="84">
        <f t="shared" si="0"/>
        <v>48.529465175893392</v>
      </c>
      <c r="AK10" s="85">
        <f t="shared" si="0"/>
        <v>46.375264985685135</v>
      </c>
      <c r="AL10" s="85">
        <f t="shared" si="0"/>
        <v>2.148395103733427</v>
      </c>
      <c r="AM10" s="86">
        <f t="shared" si="0"/>
        <v>5.8050864748316151E-3</v>
      </c>
      <c r="AN10" s="87">
        <f t="shared" si="0"/>
        <v>10.598645492180786</v>
      </c>
      <c r="AO10" s="85">
        <f t="shared" si="0"/>
        <v>0.30762531281805744</v>
      </c>
      <c r="AP10" s="85">
        <f t="shared" si="0"/>
        <v>0.6664867189813265</v>
      </c>
      <c r="AQ10" s="85">
        <f t="shared" si="0"/>
        <v>3.5780402428179316</v>
      </c>
      <c r="AR10" s="85">
        <f t="shared" si="0"/>
        <v>0.25362878271509537</v>
      </c>
      <c r="AS10" s="85">
        <f t="shared" si="0"/>
        <v>0.59716047746207501</v>
      </c>
      <c r="AT10" s="85">
        <f t="shared" si="0"/>
        <v>5.195703984135756</v>
      </c>
      <c r="AU10" s="88">
        <f t="shared" si="0"/>
        <v>25.83495423149391</v>
      </c>
      <c r="AV10" s="87">
        <f t="shared" si="0"/>
        <v>3.7352141822428271</v>
      </c>
      <c r="AW10" s="85">
        <f t="shared" si="0"/>
        <v>0.84701186263938832</v>
      </c>
      <c r="AX10" s="85">
        <f t="shared" si="0"/>
        <v>1.7600312956639694</v>
      </c>
      <c r="AY10" s="86">
        <f t="shared" si="1"/>
        <v>1.1281710506889242</v>
      </c>
      <c r="AZ10" s="89">
        <f t="shared" si="1"/>
        <v>3.5715925809351894E-2</v>
      </c>
      <c r="BA10" s="90">
        <f t="shared" si="1"/>
        <v>1.8302602242915103</v>
      </c>
      <c r="BB10" s="91">
        <f t="shared" si="1"/>
        <v>9.3157934442747585</v>
      </c>
      <c r="BC10" s="92">
        <f t="shared" si="1"/>
        <v>8.956204372687239E-2</v>
      </c>
      <c r="BD10" s="92">
        <f t="shared" si="1"/>
        <v>3.0389253337120829E-2</v>
      </c>
      <c r="BE10" s="92" t="str">
        <f t="shared" si="1"/>
        <v/>
      </c>
      <c r="BF10" s="92" t="str">
        <f t="shared" si="1"/>
        <v/>
      </c>
      <c r="BG10" s="93">
        <f t="shared" si="3"/>
        <v>99.999999999999986</v>
      </c>
      <c r="BH10" s="16"/>
      <c r="BI10" s="68"/>
    </row>
    <row r="11" spans="1:61" x14ac:dyDescent="0.2">
      <c r="A11" s="69"/>
      <c r="B11" s="43" t="s">
        <v>7</v>
      </c>
      <c r="C11" s="44">
        <v>81.037640480000007</v>
      </c>
      <c r="D11" s="45">
        <v>80.985079320000011</v>
      </c>
      <c r="E11" s="46">
        <v>41.368484429999995</v>
      </c>
      <c r="F11" s="47">
        <v>36.728991489999999</v>
      </c>
      <c r="G11" s="47">
        <v>0.43311025999999997</v>
      </c>
      <c r="H11" s="48">
        <v>4.2063826900000008</v>
      </c>
      <c r="I11" s="49">
        <v>10.131553009999999</v>
      </c>
      <c r="J11" s="47">
        <v>1.8853012100000002</v>
      </c>
      <c r="K11" s="47">
        <v>0.14237449000000002</v>
      </c>
      <c r="L11" s="47">
        <v>2.0269264800000002</v>
      </c>
      <c r="M11" s="47">
        <v>0.47219260000000002</v>
      </c>
      <c r="N11" s="47">
        <v>0.9948989800000001</v>
      </c>
      <c r="O11" s="47">
        <v>4.6098592600000003</v>
      </c>
      <c r="P11" s="50">
        <v>17.910251670000001</v>
      </c>
      <c r="Q11" s="49">
        <v>11.26300556</v>
      </c>
      <c r="R11" s="47">
        <v>2.6774886799999997</v>
      </c>
      <c r="S11" s="47">
        <v>7.3616286400000002</v>
      </c>
      <c r="T11" s="48">
        <v>1.22388824</v>
      </c>
      <c r="U11" s="51">
        <v>0.31178465</v>
      </c>
      <c r="V11" s="52">
        <v>5.2561160000000003E-2</v>
      </c>
      <c r="W11" s="53">
        <v>10.720679280000001</v>
      </c>
      <c r="X11" s="54">
        <v>0.33970833</v>
      </c>
      <c r="Y11" s="54">
        <v>0.10440241</v>
      </c>
      <c r="Z11" s="54" t="s">
        <v>34</v>
      </c>
      <c r="AA11" s="54">
        <v>0.54996867999999999</v>
      </c>
      <c r="AB11" s="54">
        <v>92.752399179999998</v>
      </c>
      <c r="AC11" s="55"/>
      <c r="AD11" s="5"/>
      <c r="AE11" s="224"/>
      <c r="AF11" s="14"/>
      <c r="AG11" s="139" t="s">
        <v>7</v>
      </c>
      <c r="AH11" s="56">
        <f t="shared" si="2"/>
        <v>87.369859104921119</v>
      </c>
      <c r="AI11" s="57">
        <f t="shared" si="0"/>
        <v>87.31319085648262</v>
      </c>
      <c r="AJ11" s="58">
        <f t="shared" si="0"/>
        <v>44.600985845895181</v>
      </c>
      <c r="AK11" s="59">
        <f t="shared" si="0"/>
        <v>39.59896651160674</v>
      </c>
      <c r="AL11" s="59">
        <f t="shared" si="0"/>
        <v>0.46695316113547025</v>
      </c>
      <c r="AM11" s="60">
        <f t="shared" si="0"/>
        <v>4.5350661839343713</v>
      </c>
      <c r="AN11" s="61">
        <f t="shared" si="0"/>
        <v>10.923224735500582</v>
      </c>
      <c r="AO11" s="59">
        <f t="shared" si="0"/>
        <v>2.0326171901400518</v>
      </c>
      <c r="AP11" s="59">
        <f t="shared" si="0"/>
        <v>0.15349952266323685</v>
      </c>
      <c r="AQ11" s="59">
        <f t="shared" si="0"/>
        <v>2.1853089493312665</v>
      </c>
      <c r="AR11" s="59">
        <f t="shared" si="0"/>
        <v>0.50908936499166901</v>
      </c>
      <c r="AS11" s="59">
        <f t="shared" si="0"/>
        <v>1.0726396177302635</v>
      </c>
      <c r="AT11" s="59">
        <f t="shared" si="0"/>
        <v>4.9700701014254891</v>
      </c>
      <c r="AU11" s="62">
        <f t="shared" si="0"/>
        <v>19.309744899689829</v>
      </c>
      <c r="AV11" s="61">
        <f t="shared" si="0"/>
        <v>12.143088113701989</v>
      </c>
      <c r="AW11" s="59">
        <f t="shared" si="0"/>
        <v>2.8867055770750789</v>
      </c>
      <c r="AX11" s="59">
        <f t="shared" si="0"/>
        <v>7.9368606150161698</v>
      </c>
      <c r="AY11" s="60">
        <f t="shared" si="1"/>
        <v>1.3195219216107397</v>
      </c>
      <c r="AZ11" s="63">
        <f t="shared" si="1"/>
        <v>0.33614726169501552</v>
      </c>
      <c r="BA11" s="64">
        <f t="shared" si="1"/>
        <v>5.6668248438509018E-2</v>
      </c>
      <c r="BB11" s="65">
        <f t="shared" si="1"/>
        <v>11.558384877133914</v>
      </c>
      <c r="BC11" s="66">
        <f t="shared" si="1"/>
        <v>0.36625287647896293</v>
      </c>
      <c r="BD11" s="66">
        <f t="shared" si="1"/>
        <v>0.11256033366575392</v>
      </c>
      <c r="BE11" s="66" t="str">
        <f t="shared" si="1"/>
        <v/>
      </c>
      <c r="BF11" s="66">
        <f t="shared" si="1"/>
        <v>0.59294280780026287</v>
      </c>
      <c r="BG11" s="67">
        <f t="shared" si="3"/>
        <v>100.00000000000001</v>
      </c>
      <c r="BH11" s="16"/>
      <c r="BI11" s="68"/>
    </row>
    <row r="12" spans="1:61" x14ac:dyDescent="0.2">
      <c r="A12" s="69"/>
      <c r="B12" s="70" t="s">
        <v>8</v>
      </c>
      <c r="C12" s="71">
        <v>27.457746119999999</v>
      </c>
      <c r="D12" s="72">
        <v>27.331484440000001</v>
      </c>
      <c r="E12" s="73">
        <v>7.1909096999999997</v>
      </c>
      <c r="F12" s="74">
        <v>5.3733095899999999</v>
      </c>
      <c r="G12" s="74">
        <v>0.91580947999999995</v>
      </c>
      <c r="H12" s="75">
        <v>0.90179061999999999</v>
      </c>
      <c r="I12" s="76">
        <v>3.49962857</v>
      </c>
      <c r="J12" s="74">
        <v>9.3760789999999997E-2</v>
      </c>
      <c r="K12" s="74" t="s">
        <v>34</v>
      </c>
      <c r="L12" s="74">
        <v>0.20412773000000001</v>
      </c>
      <c r="M12" s="74">
        <v>5.5239370000000003E-2</v>
      </c>
      <c r="N12" s="74">
        <v>0.86914395</v>
      </c>
      <c r="O12" s="74">
        <v>2.2773567199999998</v>
      </c>
      <c r="P12" s="77">
        <v>12.86875264</v>
      </c>
      <c r="Q12" s="76">
        <v>3.5290133099999998</v>
      </c>
      <c r="R12" s="74">
        <v>0.70811971000000007</v>
      </c>
      <c r="S12" s="74">
        <v>1.5427844800000001</v>
      </c>
      <c r="T12" s="75">
        <v>1.27810913</v>
      </c>
      <c r="U12" s="78">
        <v>0.24318023</v>
      </c>
      <c r="V12" s="79">
        <v>0.12626167999999999</v>
      </c>
      <c r="W12" s="80">
        <v>1.5233997400000001</v>
      </c>
      <c r="X12" s="81">
        <v>0.25435192000000001</v>
      </c>
      <c r="Y12" s="81">
        <v>2.2963819999999999E-2</v>
      </c>
      <c r="Z12" s="81" t="s">
        <v>34</v>
      </c>
      <c r="AA12" s="81">
        <v>0.23674737999999998</v>
      </c>
      <c r="AB12" s="81">
        <v>29.49520897</v>
      </c>
      <c r="AC12" s="55"/>
      <c r="AD12" s="5"/>
      <c r="AE12" s="224"/>
      <c r="AF12" s="14"/>
      <c r="AG12" s="82" t="s">
        <v>8</v>
      </c>
      <c r="AH12" s="83">
        <f t="shared" si="2"/>
        <v>93.092224394570891</v>
      </c>
      <c r="AI12" s="57">
        <f t="shared" si="0"/>
        <v>92.66414917690274</v>
      </c>
      <c r="AJ12" s="84">
        <f t="shared" si="0"/>
        <v>24.379924574577441</v>
      </c>
      <c r="AK12" s="85">
        <f t="shared" si="0"/>
        <v>18.217567454650922</v>
      </c>
      <c r="AL12" s="85">
        <f t="shared" si="0"/>
        <v>3.1049431822350639</v>
      </c>
      <c r="AM12" s="86">
        <f t="shared" si="0"/>
        <v>3.0574139037876429</v>
      </c>
      <c r="AN12" s="87">
        <f t="shared" si="0"/>
        <v>11.865074675549927</v>
      </c>
      <c r="AO12" s="85">
        <f t="shared" si="0"/>
        <v>0.31788481341280012</v>
      </c>
      <c r="AP12" s="85" t="str">
        <f t="shared" si="0"/>
        <v/>
      </c>
      <c r="AQ12" s="85">
        <f t="shared" si="0"/>
        <v>0.69207080447411395</v>
      </c>
      <c r="AR12" s="85">
        <f t="shared" si="0"/>
        <v>0.18728251783598063</v>
      </c>
      <c r="AS12" s="85">
        <f t="shared" si="0"/>
        <v>2.946729249770764</v>
      </c>
      <c r="AT12" s="85">
        <f t="shared" si="0"/>
        <v>7.7211072561524556</v>
      </c>
      <c r="AU12" s="88">
        <f t="shared" si="0"/>
        <v>43.629976153377967</v>
      </c>
      <c r="AV12" s="87">
        <f t="shared" si="0"/>
        <v>11.964700143638277</v>
      </c>
      <c r="AW12" s="85">
        <f t="shared" si="0"/>
        <v>2.4007957045506569</v>
      </c>
      <c r="AX12" s="85">
        <f t="shared" si="0"/>
        <v>5.230627392974867</v>
      </c>
      <c r="AY12" s="86">
        <f t="shared" si="1"/>
        <v>4.3332770800165656</v>
      </c>
      <c r="AZ12" s="89">
        <f t="shared" si="1"/>
        <v>0.82447366366294306</v>
      </c>
      <c r="BA12" s="90">
        <f t="shared" si="1"/>
        <v>0.42807521766813905</v>
      </c>
      <c r="BB12" s="91">
        <f t="shared" si="1"/>
        <v>5.1649057362145552</v>
      </c>
      <c r="BC12" s="92">
        <f t="shared" si="1"/>
        <v>0.86234995066047837</v>
      </c>
      <c r="BD12" s="92">
        <f t="shared" si="1"/>
        <v>7.7856102065107693E-2</v>
      </c>
      <c r="BE12" s="92" t="str">
        <f t="shared" si="1"/>
        <v/>
      </c>
      <c r="BF12" s="92">
        <f t="shared" si="1"/>
        <v>0.80266385039278465</v>
      </c>
      <c r="BG12" s="93">
        <f t="shared" si="3"/>
        <v>100.00000003390382</v>
      </c>
      <c r="BH12" s="16"/>
      <c r="BI12" s="68"/>
    </row>
    <row r="13" spans="1:61" x14ac:dyDescent="0.2">
      <c r="A13" s="69"/>
      <c r="B13" s="43" t="s">
        <v>9</v>
      </c>
      <c r="C13" s="44">
        <v>608.50773132000006</v>
      </c>
      <c r="D13" s="45">
        <v>606.69279645000006</v>
      </c>
      <c r="E13" s="46">
        <v>208.31242790000002</v>
      </c>
      <c r="F13" s="47">
        <v>180.74902179</v>
      </c>
      <c r="G13" s="47">
        <v>18.553090470000001</v>
      </c>
      <c r="H13" s="48">
        <v>9.01031564</v>
      </c>
      <c r="I13" s="49">
        <v>115.33664638</v>
      </c>
      <c r="J13" s="47">
        <v>32.589673040000001</v>
      </c>
      <c r="K13" s="47">
        <v>0.1281389</v>
      </c>
      <c r="L13" s="47" t="s">
        <v>34</v>
      </c>
      <c r="M13" s="47">
        <v>7.8030499999999997E-3</v>
      </c>
      <c r="N13" s="47">
        <v>0.18816737</v>
      </c>
      <c r="O13" s="47">
        <v>82.422864020000006</v>
      </c>
      <c r="P13" s="50">
        <v>158.88672780999997</v>
      </c>
      <c r="Q13" s="49">
        <v>123.41365781</v>
      </c>
      <c r="R13" s="47">
        <v>27.615779709999998</v>
      </c>
      <c r="S13" s="47">
        <v>89.770762010000013</v>
      </c>
      <c r="T13" s="48">
        <v>6.0271160900000007</v>
      </c>
      <c r="U13" s="51">
        <v>0.74333654000000005</v>
      </c>
      <c r="V13" s="52">
        <v>1.8149348700000001</v>
      </c>
      <c r="W13" s="53">
        <v>41.886594469999999</v>
      </c>
      <c r="X13" s="54">
        <v>2.6096019999999998</v>
      </c>
      <c r="Y13" s="54" t="s">
        <v>34</v>
      </c>
      <c r="Z13" s="54" t="s">
        <v>34</v>
      </c>
      <c r="AA13" s="54" t="s">
        <v>34</v>
      </c>
      <c r="AB13" s="54">
        <v>653.00392779999993</v>
      </c>
      <c r="AC13" s="55"/>
      <c r="AD13" s="5"/>
      <c r="AE13" s="224"/>
      <c r="AF13" s="14"/>
      <c r="AG13" s="139" t="s">
        <v>9</v>
      </c>
      <c r="AH13" s="56">
        <f t="shared" si="2"/>
        <v>93.18592207708312</v>
      </c>
      <c r="AI13" s="57">
        <f t="shared" si="0"/>
        <v>92.907985790219641</v>
      </c>
      <c r="AJ13" s="58">
        <f t="shared" si="0"/>
        <v>31.900639342524954</v>
      </c>
      <c r="AK13" s="59">
        <f t="shared" si="0"/>
        <v>27.679622448666073</v>
      </c>
      <c r="AL13" s="59">
        <f t="shared" si="0"/>
        <v>2.841191251713632</v>
      </c>
      <c r="AM13" s="60">
        <f t="shared" si="0"/>
        <v>1.3798256421452417</v>
      </c>
      <c r="AN13" s="61">
        <f t="shared" si="0"/>
        <v>17.662473603883893</v>
      </c>
      <c r="AO13" s="59">
        <f t="shared" si="0"/>
        <v>4.990731548858534</v>
      </c>
      <c r="AP13" s="59">
        <f t="shared" si="0"/>
        <v>1.9622990696504049E-2</v>
      </c>
      <c r="AQ13" s="59" t="str">
        <f t="shared" si="0"/>
        <v/>
      </c>
      <c r="AR13" s="59">
        <f t="shared" si="0"/>
        <v>1.1949468705783795E-3</v>
      </c>
      <c r="AS13" s="59">
        <f t="shared" si="0"/>
        <v>2.8815656688918313E-2</v>
      </c>
      <c r="AT13" s="59">
        <f t="shared" si="0"/>
        <v>12.622108460769354</v>
      </c>
      <c r="AU13" s="62">
        <f t="shared" si="0"/>
        <v>24.331664948064955</v>
      </c>
      <c r="AV13" s="61">
        <f t="shared" si="0"/>
        <v>18.899374499290726</v>
      </c>
      <c r="AW13" s="59">
        <f t="shared" si="0"/>
        <v>4.229037305034109</v>
      </c>
      <c r="AX13" s="59">
        <f t="shared" si="0"/>
        <v>13.74735406453707</v>
      </c>
      <c r="AY13" s="60">
        <f t="shared" si="1"/>
        <v>0.92298312971954544</v>
      </c>
      <c r="AZ13" s="63">
        <f t="shared" si="1"/>
        <v>0.11383339492372349</v>
      </c>
      <c r="BA13" s="64">
        <f t="shared" si="1"/>
        <v>0.2779362868634801</v>
      </c>
      <c r="BB13" s="65">
        <f t="shared" si="1"/>
        <v>6.4144475533428791</v>
      </c>
      <c r="BC13" s="66">
        <f t="shared" si="1"/>
        <v>0.39963036804263458</v>
      </c>
      <c r="BD13" s="66" t="str">
        <f t="shared" si="1"/>
        <v/>
      </c>
      <c r="BE13" s="66" t="str">
        <f t="shared" si="1"/>
        <v/>
      </c>
      <c r="BF13" s="66" t="str">
        <f t="shared" si="1"/>
        <v/>
      </c>
      <c r="BG13" s="67">
        <f t="shared" si="3"/>
        <v>99.999999998468638</v>
      </c>
      <c r="BH13" s="16"/>
      <c r="BI13" s="68"/>
    </row>
    <row r="14" spans="1:61" x14ac:dyDescent="0.2">
      <c r="A14" s="69"/>
      <c r="B14" s="70" t="s">
        <v>10</v>
      </c>
      <c r="C14" s="71">
        <v>9.2940432299999998</v>
      </c>
      <c r="D14" s="72">
        <v>9.294014859999999</v>
      </c>
      <c r="E14" s="73">
        <v>5.8085646899999999</v>
      </c>
      <c r="F14" s="74">
        <v>4.2488587600000001</v>
      </c>
      <c r="G14" s="74" t="s">
        <v>34</v>
      </c>
      <c r="H14" s="75">
        <v>1.55970593</v>
      </c>
      <c r="I14" s="76">
        <v>0.50851415</v>
      </c>
      <c r="J14" s="74">
        <v>4.7554999999999999E-4</v>
      </c>
      <c r="K14" s="74">
        <v>1.2422800000000001E-3</v>
      </c>
      <c r="L14" s="74">
        <v>1.075774E-2</v>
      </c>
      <c r="M14" s="74">
        <v>6.2965859999999998E-2</v>
      </c>
      <c r="N14" s="74">
        <v>9.8003759999999995E-2</v>
      </c>
      <c r="O14" s="74">
        <v>0.33506896000000003</v>
      </c>
      <c r="P14" s="77">
        <v>2.2772385900000001</v>
      </c>
      <c r="Q14" s="76">
        <v>0.69969743000000006</v>
      </c>
      <c r="R14" s="74">
        <v>0.25553873999999999</v>
      </c>
      <c r="S14" s="74">
        <v>0.16348772</v>
      </c>
      <c r="T14" s="75">
        <v>0.28067097000000002</v>
      </c>
      <c r="U14" s="78" t="s">
        <v>34</v>
      </c>
      <c r="V14" s="79">
        <v>2.8369999999999998E-5</v>
      </c>
      <c r="W14" s="80">
        <v>0.1047162</v>
      </c>
      <c r="X14" s="81">
        <v>1.586398E-2</v>
      </c>
      <c r="Y14" s="81">
        <v>4.9292999999999993E-4</v>
      </c>
      <c r="Z14" s="140" t="s">
        <v>34</v>
      </c>
      <c r="AA14" s="81" t="s">
        <v>34</v>
      </c>
      <c r="AB14" s="81">
        <v>9.4151163400000009</v>
      </c>
      <c r="AC14" s="55"/>
      <c r="AD14" s="5"/>
      <c r="AE14" s="224"/>
      <c r="AF14" s="14"/>
      <c r="AG14" s="82" t="s">
        <v>10</v>
      </c>
      <c r="AH14" s="83">
        <f t="shared" si="2"/>
        <v>98.714056145162814</v>
      </c>
      <c r="AI14" s="57">
        <f t="shared" si="0"/>
        <v>98.71375482121762</v>
      </c>
      <c r="AJ14" s="84">
        <f t="shared" si="0"/>
        <v>61.694029900856215</v>
      </c>
      <c r="AK14" s="85">
        <f t="shared" si="0"/>
        <v>45.128053723019633</v>
      </c>
      <c r="AL14" s="85" t="str">
        <f t="shared" si="0"/>
        <v/>
      </c>
      <c r="AM14" s="86">
        <f t="shared" si="0"/>
        <v>16.565976177836585</v>
      </c>
      <c r="AN14" s="87">
        <f t="shared" si="0"/>
        <v>5.4010394735069198</v>
      </c>
      <c r="AO14" s="85">
        <f t="shared" si="0"/>
        <v>5.0509200611747298E-3</v>
      </c>
      <c r="AP14" s="85">
        <f t="shared" si="0"/>
        <v>1.319452628240173E-2</v>
      </c>
      <c r="AQ14" s="85">
        <f t="shared" si="0"/>
        <v>0.1142602981366877</v>
      </c>
      <c r="AR14" s="85">
        <f t="shared" si="0"/>
        <v>0.66877410460123954</v>
      </c>
      <c r="AS14" s="85">
        <f t="shared" si="0"/>
        <v>1.0409192670687697</v>
      </c>
      <c r="AT14" s="85">
        <f t="shared" si="0"/>
        <v>3.5588403573566465</v>
      </c>
      <c r="AU14" s="88">
        <f t="shared" si="0"/>
        <v>24.18704674232416</v>
      </c>
      <c r="AV14" s="87">
        <f t="shared" si="0"/>
        <v>7.4316387045303358</v>
      </c>
      <c r="AW14" s="85">
        <f t="shared" si="0"/>
        <v>2.7141325796936457</v>
      </c>
      <c r="AX14" s="85">
        <f t="shared" si="0"/>
        <v>1.7364386598753383</v>
      </c>
      <c r="AY14" s="86">
        <f t="shared" si="1"/>
        <v>2.981067464961352</v>
      </c>
      <c r="AZ14" s="89" t="str">
        <f t="shared" si="1"/>
        <v/>
      </c>
      <c r="BA14" s="90">
        <f t="shared" si="1"/>
        <v>3.0132394519088854E-4</v>
      </c>
      <c r="BB14" s="91">
        <f t="shared" si="1"/>
        <v>1.1122135533802653</v>
      </c>
      <c r="BC14" s="92">
        <f t="shared" si="1"/>
        <v>0.1684947846326878</v>
      </c>
      <c r="BD14" s="92">
        <f t="shared" si="1"/>
        <v>5.235516824213771E-3</v>
      </c>
      <c r="BE14" s="92" t="str">
        <f t="shared" si="1"/>
        <v/>
      </c>
      <c r="BF14" s="92" t="str">
        <f t="shared" si="1"/>
        <v/>
      </c>
      <c r="BG14" s="93">
        <f t="shared" si="3"/>
        <v>99.999999999999986</v>
      </c>
      <c r="BH14" s="16"/>
      <c r="BI14" s="68"/>
    </row>
    <row r="15" spans="1:61" x14ac:dyDescent="0.2">
      <c r="A15" s="69"/>
      <c r="B15" s="43" t="s">
        <v>11</v>
      </c>
      <c r="C15" s="44">
        <v>33.725910589999998</v>
      </c>
      <c r="D15" s="45">
        <v>33.725576200000006</v>
      </c>
      <c r="E15" s="46">
        <v>8.513144650000001</v>
      </c>
      <c r="F15" s="47">
        <v>8.120925699999999</v>
      </c>
      <c r="G15" s="47">
        <v>0.30068159000000005</v>
      </c>
      <c r="H15" s="48">
        <v>9.1537360000000012E-2</v>
      </c>
      <c r="I15" s="49">
        <v>4.5004311299999999</v>
      </c>
      <c r="J15" s="47">
        <v>2.3521100000000001E-3</v>
      </c>
      <c r="K15" s="47">
        <v>1.3343801000000002</v>
      </c>
      <c r="L15" s="47">
        <v>0.41588206999999999</v>
      </c>
      <c r="M15" s="47">
        <v>1.9150980000000001E-2</v>
      </c>
      <c r="N15" s="47">
        <v>1.0124033299999999</v>
      </c>
      <c r="O15" s="47">
        <v>1.71626254</v>
      </c>
      <c r="P15" s="50">
        <v>11.3469529</v>
      </c>
      <c r="Q15" s="49">
        <v>9.365047520000001</v>
      </c>
      <c r="R15" s="47">
        <v>1.82075345</v>
      </c>
      <c r="S15" s="47">
        <v>6.9497770200000009</v>
      </c>
      <c r="T15" s="48">
        <v>0.59451706000000004</v>
      </c>
      <c r="U15" s="51" t="s">
        <v>34</v>
      </c>
      <c r="V15" s="52">
        <v>3.3439E-4</v>
      </c>
      <c r="W15" s="53">
        <v>2.0669131300000001</v>
      </c>
      <c r="X15" s="54">
        <v>0.50888537</v>
      </c>
      <c r="Y15" s="54">
        <v>2.9249130000000002E-2</v>
      </c>
      <c r="Z15" s="54" t="s">
        <v>34</v>
      </c>
      <c r="AA15" s="54" t="s">
        <v>34</v>
      </c>
      <c r="AB15" s="54">
        <v>36.330958229999993</v>
      </c>
      <c r="AC15" s="55"/>
      <c r="AD15" s="5"/>
      <c r="AE15" s="224"/>
      <c r="AF15" s="14"/>
      <c r="AG15" s="139" t="s">
        <v>11</v>
      </c>
      <c r="AH15" s="56">
        <f t="shared" si="2"/>
        <v>92.82967538728748</v>
      </c>
      <c r="AI15" s="57">
        <f t="shared" si="0"/>
        <v>92.828754987671601</v>
      </c>
      <c r="AJ15" s="58">
        <f t="shared" si="0"/>
        <v>23.432205107572255</v>
      </c>
      <c r="AK15" s="59">
        <f t="shared" si="0"/>
        <v>22.352632838883427</v>
      </c>
      <c r="AL15" s="59">
        <f t="shared" si="0"/>
        <v>0.82761811041833377</v>
      </c>
      <c r="AM15" s="60">
        <f t="shared" si="0"/>
        <v>0.25195415827049061</v>
      </c>
      <c r="AN15" s="61">
        <f t="shared" si="0"/>
        <v>12.387317453916769</v>
      </c>
      <c r="AO15" s="59">
        <f t="shared" si="0"/>
        <v>6.4741204597729661E-3</v>
      </c>
      <c r="AP15" s="59">
        <f t="shared" si="0"/>
        <v>3.6728458730773212</v>
      </c>
      <c r="AQ15" s="59">
        <f t="shared" si="0"/>
        <v>1.1447043795739711</v>
      </c>
      <c r="AR15" s="59">
        <f t="shared" si="0"/>
        <v>5.2712565076762093E-2</v>
      </c>
      <c r="AS15" s="59">
        <f t="shared" si="0"/>
        <v>2.7866133438892238</v>
      </c>
      <c r="AT15" s="59">
        <f t="shared" si="0"/>
        <v>4.7239671718397176</v>
      </c>
      <c r="AU15" s="62">
        <f t="shared" si="0"/>
        <v>31.232187238679398</v>
      </c>
      <c r="AV15" s="61">
        <f t="shared" si="0"/>
        <v>25.777045187503173</v>
      </c>
      <c r="AW15" s="59">
        <f t="shared" si="0"/>
        <v>5.011575633302531</v>
      </c>
      <c r="AX15" s="59">
        <f t="shared" si="0"/>
        <v>19.129077124812191</v>
      </c>
      <c r="AY15" s="60">
        <f t="shared" si="1"/>
        <v>1.6363924569131854</v>
      </c>
      <c r="AZ15" s="63" t="str">
        <f t="shared" si="1"/>
        <v/>
      </c>
      <c r="BA15" s="64">
        <f t="shared" si="1"/>
        <v>9.2039961589529507E-4</v>
      </c>
      <c r="BB15" s="65">
        <f t="shared" si="1"/>
        <v>5.6891236309128326</v>
      </c>
      <c r="BC15" s="66">
        <f t="shared" si="1"/>
        <v>1.4006934988568289</v>
      </c>
      <c r="BD15" s="66">
        <f t="shared" si="1"/>
        <v>8.0507455418139154E-2</v>
      </c>
      <c r="BE15" s="66" t="str">
        <f t="shared" si="1"/>
        <v/>
      </c>
      <c r="BF15" s="66" t="str">
        <f t="shared" si="1"/>
        <v/>
      </c>
      <c r="BG15" s="67">
        <f t="shared" si="3"/>
        <v>99.99999997247528</v>
      </c>
      <c r="BH15" s="16"/>
      <c r="BI15" s="68"/>
    </row>
    <row r="16" spans="1:61" x14ac:dyDescent="0.2">
      <c r="A16" s="69"/>
      <c r="B16" s="70" t="s">
        <v>12</v>
      </c>
      <c r="C16" s="71">
        <v>51.842110010000006</v>
      </c>
      <c r="D16" s="72">
        <v>51.836938750000002</v>
      </c>
      <c r="E16" s="73">
        <v>24.428772760000001</v>
      </c>
      <c r="F16" s="74">
        <v>19.946323420000002</v>
      </c>
      <c r="G16" s="74">
        <v>4.4482176600000001</v>
      </c>
      <c r="H16" s="75">
        <v>3.423168E-2</v>
      </c>
      <c r="I16" s="76">
        <v>4.4055236999999998</v>
      </c>
      <c r="J16" s="74">
        <v>9.4275890000000001E-2</v>
      </c>
      <c r="K16" s="74">
        <v>0.33536619000000001</v>
      </c>
      <c r="L16" s="74">
        <v>0.61790560000000005</v>
      </c>
      <c r="M16" s="74">
        <v>8.4328340000000002E-2</v>
      </c>
      <c r="N16" s="74">
        <v>0.55500680999999996</v>
      </c>
      <c r="O16" s="74">
        <v>2.7186408900000001</v>
      </c>
      <c r="P16" s="77">
        <v>16.42183198</v>
      </c>
      <c r="Q16" s="76">
        <v>6.2849125599999995</v>
      </c>
      <c r="R16" s="74">
        <v>0.58279331999999995</v>
      </c>
      <c r="S16" s="74">
        <v>4.9987235999999999</v>
      </c>
      <c r="T16" s="75">
        <v>0.70339565000000004</v>
      </c>
      <c r="U16" s="78">
        <v>0.29589774999999996</v>
      </c>
      <c r="V16" s="79">
        <v>5.1712600000000004E-3</v>
      </c>
      <c r="W16" s="80">
        <v>5.05145585</v>
      </c>
      <c r="X16" s="81">
        <v>3.7221240000000003E-2</v>
      </c>
      <c r="Y16" s="81">
        <v>3.0273100000000001E-3</v>
      </c>
      <c r="Z16" s="81" t="s">
        <v>34</v>
      </c>
      <c r="AA16" s="81" t="s">
        <v>34</v>
      </c>
      <c r="AB16" s="81">
        <v>56.933814420000004</v>
      </c>
      <c r="AC16" s="55"/>
      <c r="AD16" s="5"/>
      <c r="AE16" s="224"/>
      <c r="AF16" s="14"/>
      <c r="AG16" s="82" t="s">
        <v>12</v>
      </c>
      <c r="AH16" s="83">
        <f t="shared" si="2"/>
        <v>91.056800845208514</v>
      </c>
      <c r="AI16" s="57">
        <f t="shared" si="0"/>
        <v>91.047717912591594</v>
      </c>
      <c r="AJ16" s="84">
        <f t="shared" si="0"/>
        <v>42.907317924966812</v>
      </c>
      <c r="AK16" s="85">
        <f t="shared" si="0"/>
        <v>35.034229874106508</v>
      </c>
      <c r="AL16" s="85">
        <f t="shared" si="0"/>
        <v>7.8129626572805337</v>
      </c>
      <c r="AM16" s="86">
        <f t="shared" si="0"/>
        <v>6.0125393579768503E-2</v>
      </c>
      <c r="AN16" s="87">
        <f t="shared" si="0"/>
        <v>7.7379738998348309</v>
      </c>
      <c r="AO16" s="85">
        <f t="shared" si="0"/>
        <v>0.16558857150256609</v>
      </c>
      <c r="AP16" s="85">
        <f t="shared" si="0"/>
        <v>0.58904570757548047</v>
      </c>
      <c r="AQ16" s="85">
        <f t="shared" si="0"/>
        <v>1.0853051148860651</v>
      </c>
      <c r="AR16" s="85">
        <f t="shared" si="0"/>
        <v>0.14811644162449916</v>
      </c>
      <c r="AS16" s="85">
        <f t="shared" si="0"/>
        <v>0.97482808003293442</v>
      </c>
      <c r="AT16" s="85">
        <f t="shared" si="0"/>
        <v>4.7750900193417953</v>
      </c>
      <c r="AU16" s="88">
        <f t="shared" si="0"/>
        <v>28.843723448522805</v>
      </c>
      <c r="AV16" s="87">
        <f t="shared" si="0"/>
        <v>11.038980303754604</v>
      </c>
      <c r="AW16" s="85">
        <f t="shared" si="0"/>
        <v>1.0236330130645055</v>
      </c>
      <c r="AX16" s="85">
        <f t="shared" si="0"/>
        <v>8.7798852947467765</v>
      </c>
      <c r="AY16" s="86">
        <f t="shared" si="1"/>
        <v>1.2354620135075784</v>
      </c>
      <c r="AZ16" s="89">
        <f t="shared" si="1"/>
        <v>0.51972233551254121</v>
      </c>
      <c r="BA16" s="90">
        <f t="shared" si="1"/>
        <v>9.0829326169008864E-3</v>
      </c>
      <c r="BB16" s="91">
        <f t="shared" si="1"/>
        <v>8.8725055601149023</v>
      </c>
      <c r="BC16" s="92">
        <f t="shared" si="1"/>
        <v>6.5376332815889338E-2</v>
      </c>
      <c r="BD16" s="92">
        <f t="shared" si="1"/>
        <v>5.3172442964519711E-3</v>
      </c>
      <c r="BE16" s="92" t="str">
        <f t="shared" si="1"/>
        <v/>
      </c>
      <c r="BF16" s="92" t="str">
        <f t="shared" si="1"/>
        <v/>
      </c>
      <c r="BG16" s="93">
        <f t="shared" si="3"/>
        <v>99.999999982435753</v>
      </c>
      <c r="BH16" s="16"/>
      <c r="BI16" s="68"/>
    </row>
    <row r="17" spans="1:61" x14ac:dyDescent="0.2">
      <c r="A17" s="69"/>
      <c r="B17" s="43" t="s">
        <v>13</v>
      </c>
      <c r="C17" s="44">
        <v>202.01936880999997</v>
      </c>
      <c r="D17" s="45">
        <v>198.46106413999996</v>
      </c>
      <c r="E17" s="46">
        <v>43.017770519999999</v>
      </c>
      <c r="F17" s="47">
        <v>32.025474359999997</v>
      </c>
      <c r="G17" s="47">
        <v>10.24061146</v>
      </c>
      <c r="H17" s="48">
        <v>0.75168469999999998</v>
      </c>
      <c r="I17" s="49">
        <v>39.177806369999999</v>
      </c>
      <c r="J17" s="47">
        <v>4.3409259100000002</v>
      </c>
      <c r="K17" s="47">
        <v>1.3461201</v>
      </c>
      <c r="L17" s="47">
        <v>8.2557351299999997</v>
      </c>
      <c r="M17" s="47">
        <v>3.7993665599999997</v>
      </c>
      <c r="N17" s="47">
        <v>4.4011695399999997</v>
      </c>
      <c r="O17" s="47">
        <v>17.034489130000001</v>
      </c>
      <c r="P17" s="50">
        <v>79.777870500000006</v>
      </c>
      <c r="Q17" s="49">
        <v>36.052195549999993</v>
      </c>
      <c r="R17" s="47">
        <v>9.0378356899999996</v>
      </c>
      <c r="S17" s="47">
        <v>15.363677600000001</v>
      </c>
      <c r="T17" s="48">
        <v>11.65068226</v>
      </c>
      <c r="U17" s="51">
        <v>0.43542120999999995</v>
      </c>
      <c r="V17" s="52">
        <v>3.5583046700000001</v>
      </c>
      <c r="W17" s="53">
        <v>17.106297120000001</v>
      </c>
      <c r="X17" s="54">
        <v>0.63781699000000003</v>
      </c>
      <c r="Y17" s="54" t="s">
        <v>34</v>
      </c>
      <c r="Z17" s="54" t="s">
        <v>34</v>
      </c>
      <c r="AA17" s="54" t="s">
        <v>34</v>
      </c>
      <c r="AB17" s="54">
        <v>219.76348290999999</v>
      </c>
      <c r="AC17" s="55"/>
      <c r="AD17" s="5"/>
      <c r="AE17" s="224"/>
      <c r="AF17" s="14"/>
      <c r="AG17" s="139" t="s">
        <v>13</v>
      </c>
      <c r="AH17" s="56">
        <f t="shared" si="2"/>
        <v>91.925813212895434</v>
      </c>
      <c r="AI17" s="57">
        <f t="shared" si="0"/>
        <v>90.306661285158086</v>
      </c>
      <c r="AJ17" s="58">
        <f t="shared" si="0"/>
        <v>19.574576244597068</v>
      </c>
      <c r="AK17" s="59">
        <f t="shared" si="0"/>
        <v>14.572700585162925</v>
      </c>
      <c r="AL17" s="59">
        <f t="shared" si="0"/>
        <v>4.6598330734473521</v>
      </c>
      <c r="AM17" s="60">
        <f t="shared" si="0"/>
        <v>0.34204258598678944</v>
      </c>
      <c r="AN17" s="61">
        <f t="shared" si="0"/>
        <v>17.827259493354742</v>
      </c>
      <c r="AO17" s="59">
        <f t="shared" si="0"/>
        <v>1.9752717114415885</v>
      </c>
      <c r="AP17" s="59">
        <f t="shared" si="0"/>
        <v>0.6125312914481239</v>
      </c>
      <c r="AQ17" s="59">
        <f t="shared" si="0"/>
        <v>3.7566455630760913</v>
      </c>
      <c r="AR17" s="59">
        <f t="shared" si="0"/>
        <v>1.7288434409987754</v>
      </c>
      <c r="AS17" s="59">
        <f t="shared" si="0"/>
        <v>2.0026846506625562</v>
      </c>
      <c r="AT17" s="59">
        <f t="shared" si="0"/>
        <v>7.751282835727606</v>
      </c>
      <c r="AU17" s="62">
        <f t="shared" si="0"/>
        <v>36.3016955517908</v>
      </c>
      <c r="AV17" s="61">
        <f t="shared" si="0"/>
        <v>16.404998261137177</v>
      </c>
      <c r="AW17" s="59">
        <f t="shared" si="0"/>
        <v>4.1125284193376546</v>
      </c>
      <c r="AX17" s="59">
        <f t="shared" si="0"/>
        <v>6.9910056923751549</v>
      </c>
      <c r="AY17" s="60">
        <f t="shared" si="1"/>
        <v>5.3014641494243691</v>
      </c>
      <c r="AZ17" s="63">
        <f t="shared" si="1"/>
        <v>0.19813173882865634</v>
      </c>
      <c r="BA17" s="64">
        <f t="shared" si="1"/>
        <v>1.619151927737347</v>
      </c>
      <c r="BB17" s="65">
        <f t="shared" si="1"/>
        <v>7.783957959478446</v>
      </c>
      <c r="BC17" s="66">
        <f t="shared" si="1"/>
        <v>0.29022883217645673</v>
      </c>
      <c r="BD17" s="66" t="str">
        <f t="shared" si="1"/>
        <v/>
      </c>
      <c r="BE17" s="66" t="str">
        <f t="shared" si="1"/>
        <v/>
      </c>
      <c r="BF17" s="66" t="str">
        <f t="shared" si="1"/>
        <v/>
      </c>
      <c r="BG17" s="67">
        <f t="shared" si="3"/>
        <v>100.00000000455034</v>
      </c>
      <c r="BH17" s="16"/>
      <c r="BI17" s="68"/>
    </row>
    <row r="18" spans="1:61" x14ac:dyDescent="0.2">
      <c r="A18" s="69"/>
      <c r="B18" s="70" t="s">
        <v>14</v>
      </c>
      <c r="C18" s="71">
        <v>267.21760673</v>
      </c>
      <c r="D18" s="72">
        <v>265.01450341000003</v>
      </c>
      <c r="E18" s="73">
        <v>36.821755210000006</v>
      </c>
      <c r="F18" s="74">
        <v>29.604230820000002</v>
      </c>
      <c r="G18" s="74">
        <v>5.1161746800000003</v>
      </c>
      <c r="H18" s="75">
        <v>2.10134971</v>
      </c>
      <c r="I18" s="76">
        <v>41.588555489999997</v>
      </c>
      <c r="J18" s="74">
        <v>5.6246868899999996</v>
      </c>
      <c r="K18" s="74">
        <v>1.0810164400000002</v>
      </c>
      <c r="L18" s="74">
        <v>9.59986374</v>
      </c>
      <c r="M18" s="74">
        <v>2.2239412499999998</v>
      </c>
      <c r="N18" s="74">
        <v>7.2339493199999998</v>
      </c>
      <c r="O18" s="74">
        <v>15.825097839999998</v>
      </c>
      <c r="P18" s="77">
        <v>116.22471291999999</v>
      </c>
      <c r="Q18" s="76">
        <v>68.903093210000009</v>
      </c>
      <c r="R18" s="74">
        <v>19.82398002</v>
      </c>
      <c r="S18" s="74">
        <v>38.700175549999997</v>
      </c>
      <c r="T18" s="75">
        <v>10.37893764</v>
      </c>
      <c r="U18" s="78">
        <v>1.47638658</v>
      </c>
      <c r="V18" s="79">
        <v>2.2031033099999999</v>
      </c>
      <c r="W18" s="80">
        <v>26.755879870000001</v>
      </c>
      <c r="X18" s="81">
        <v>1.8588280400000001</v>
      </c>
      <c r="Y18" s="81">
        <v>1.60293387</v>
      </c>
      <c r="Z18" s="81" t="s">
        <v>34</v>
      </c>
      <c r="AA18" s="81" t="s">
        <v>34</v>
      </c>
      <c r="AB18" s="81">
        <v>297.4352485</v>
      </c>
      <c r="AC18" s="55"/>
      <c r="AD18" s="5"/>
      <c r="AE18" s="224"/>
      <c r="AF18" s="14"/>
      <c r="AG18" s="82" t="s">
        <v>14</v>
      </c>
      <c r="AH18" s="83">
        <f t="shared" si="2"/>
        <v>89.840598273946668</v>
      </c>
      <c r="AI18" s="57">
        <f t="shared" si="0"/>
        <v>89.099898127911374</v>
      </c>
      <c r="AJ18" s="84">
        <f t="shared" si="0"/>
        <v>12.379755054485415</v>
      </c>
      <c r="AK18" s="85">
        <f t="shared" si="0"/>
        <v>9.9531682842896156</v>
      </c>
      <c r="AL18" s="85">
        <f t="shared" si="0"/>
        <v>1.7200969642305193</v>
      </c>
      <c r="AM18" s="86">
        <f t="shared" si="0"/>
        <v>0.70648980596528055</v>
      </c>
      <c r="AN18" s="87">
        <f t="shared" si="0"/>
        <v>13.982389679681829</v>
      </c>
      <c r="AO18" s="85">
        <f t="shared" si="0"/>
        <v>1.8910626492206082</v>
      </c>
      <c r="AP18" s="85">
        <f t="shared" si="0"/>
        <v>0.36344597536831624</v>
      </c>
      <c r="AQ18" s="85">
        <f t="shared" si="0"/>
        <v>3.2275474371020954</v>
      </c>
      <c r="AR18" s="85">
        <f t="shared" si="0"/>
        <v>0.7477060170963562</v>
      </c>
      <c r="AS18" s="85">
        <f t="shared" si="0"/>
        <v>2.4321089569853052</v>
      </c>
      <c r="AT18" s="85">
        <f t="shared" si="0"/>
        <v>5.3205186405470695</v>
      </c>
      <c r="AU18" s="88">
        <f t="shared" si="0"/>
        <v>39.075635287389275</v>
      </c>
      <c r="AV18" s="87">
        <f t="shared" si="0"/>
        <v>23.165745673213312</v>
      </c>
      <c r="AW18" s="85">
        <f t="shared" si="0"/>
        <v>6.6649733412480874</v>
      </c>
      <c r="AX18" s="85">
        <f t="shared" si="0"/>
        <v>13.011294305288096</v>
      </c>
      <c r="AY18" s="86">
        <f t="shared" si="1"/>
        <v>3.4894780266771237</v>
      </c>
      <c r="AZ18" s="89">
        <f t="shared" si="1"/>
        <v>0.49637243314152801</v>
      </c>
      <c r="BA18" s="90">
        <f t="shared" si="1"/>
        <v>0.74070014267323803</v>
      </c>
      <c r="BB18" s="91">
        <f t="shared" si="1"/>
        <v>8.9955309617582202</v>
      </c>
      <c r="BC18" s="92">
        <f t="shared" si="1"/>
        <v>0.62495217005189618</v>
      </c>
      <c r="BD18" s="92">
        <f t="shared" si="1"/>
        <v>0.53891859760528682</v>
      </c>
      <c r="BE18" s="92" t="str">
        <f t="shared" si="1"/>
        <v/>
      </c>
      <c r="BF18" s="92" t="str">
        <f t="shared" si="1"/>
        <v/>
      </c>
      <c r="BG18" s="93">
        <f t="shared" si="3"/>
        <v>100.00000000336208</v>
      </c>
      <c r="BH18" s="16"/>
      <c r="BI18" s="68"/>
    </row>
    <row r="19" spans="1:61" x14ac:dyDescent="0.2">
      <c r="A19" s="69"/>
      <c r="B19" s="43" t="s">
        <v>15</v>
      </c>
      <c r="C19" s="44">
        <v>14.952420520000002</v>
      </c>
      <c r="D19" s="45">
        <v>14.664236539999999</v>
      </c>
      <c r="E19" s="46">
        <v>3.65931651</v>
      </c>
      <c r="F19" s="47">
        <v>2.6217191099999999</v>
      </c>
      <c r="G19" s="47">
        <v>0.83551556000000005</v>
      </c>
      <c r="H19" s="48">
        <v>0.20208185000000001</v>
      </c>
      <c r="I19" s="49">
        <v>2.3817441600000002</v>
      </c>
      <c r="J19" s="47">
        <v>3.3836979999999996E-2</v>
      </c>
      <c r="K19" s="47">
        <v>2.552608E-2</v>
      </c>
      <c r="L19" s="47">
        <v>0.33618382000000002</v>
      </c>
      <c r="M19" s="47">
        <v>0.11541294000000001</v>
      </c>
      <c r="N19" s="47">
        <v>0.29471319000000001</v>
      </c>
      <c r="O19" s="47">
        <v>1.5760711600000001</v>
      </c>
      <c r="P19" s="50">
        <v>5.8959285299999999</v>
      </c>
      <c r="Q19" s="49">
        <v>2.72724733</v>
      </c>
      <c r="R19" s="47">
        <v>0.57075257999999995</v>
      </c>
      <c r="S19" s="47">
        <v>1.4772741</v>
      </c>
      <c r="T19" s="48">
        <v>0.67922064999999998</v>
      </c>
      <c r="U19" s="51" t="s">
        <v>34</v>
      </c>
      <c r="V19" s="52">
        <v>0.28818398000000001</v>
      </c>
      <c r="W19" s="53">
        <v>1.9867482600000002</v>
      </c>
      <c r="X19" s="54">
        <v>9.5176570000000002E-2</v>
      </c>
      <c r="Y19" s="54" t="s">
        <v>34</v>
      </c>
      <c r="Z19" s="54" t="s">
        <v>34</v>
      </c>
      <c r="AA19" s="54" t="s">
        <v>34</v>
      </c>
      <c r="AB19" s="54">
        <v>17.034345349999999</v>
      </c>
      <c r="AC19" s="55"/>
      <c r="AD19" s="5"/>
      <c r="AE19" s="224"/>
      <c r="AF19" s="14"/>
      <c r="AG19" s="139" t="s">
        <v>15</v>
      </c>
      <c r="AH19" s="56">
        <f t="shared" si="2"/>
        <v>87.778075486769453</v>
      </c>
      <c r="AI19" s="57">
        <f t="shared" si="0"/>
        <v>86.086293536370036</v>
      </c>
      <c r="AJ19" s="58">
        <f t="shared" si="0"/>
        <v>21.481990853261646</v>
      </c>
      <c r="AK19" s="59">
        <f t="shared" si="0"/>
        <v>15.390782892634029</v>
      </c>
      <c r="AL19" s="59">
        <f t="shared" si="0"/>
        <v>4.9048879944188766</v>
      </c>
      <c r="AM19" s="60">
        <f t="shared" si="0"/>
        <v>1.1863200249136667</v>
      </c>
      <c r="AN19" s="61">
        <f t="shared" si="0"/>
        <v>13.98201170084884</v>
      </c>
      <c r="AO19" s="59">
        <f t="shared" si="0"/>
        <v>0.19863974402749793</v>
      </c>
      <c r="AP19" s="59">
        <f t="shared" si="0"/>
        <v>0.14985066625997462</v>
      </c>
      <c r="AQ19" s="59">
        <f t="shared" si="0"/>
        <v>1.9735646606460284</v>
      </c>
      <c r="AR19" s="59">
        <f t="shared" si="0"/>
        <v>0.6775308215763044</v>
      </c>
      <c r="AS19" s="59">
        <f t="shared" si="0"/>
        <v>1.7301116300310302</v>
      </c>
      <c r="AT19" s="59">
        <f t="shared" si="0"/>
        <v>9.2523142370129321</v>
      </c>
      <c r="AU19" s="62">
        <f t="shared" si="0"/>
        <v>34.612005385930495</v>
      </c>
      <c r="AV19" s="61">
        <f t="shared" si="0"/>
        <v>16.010285537624139</v>
      </c>
      <c r="AW19" s="59">
        <f t="shared" si="0"/>
        <v>3.3505988535097999</v>
      </c>
      <c r="AX19" s="59">
        <f t="shared" si="0"/>
        <v>8.6723268176548984</v>
      </c>
      <c r="AY19" s="60">
        <f t="shared" si="1"/>
        <v>3.9873598664594412</v>
      </c>
      <c r="AZ19" s="63" t="str">
        <f t="shared" si="1"/>
        <v/>
      </c>
      <c r="BA19" s="64">
        <f t="shared" si="1"/>
        <v>1.6917819503994032</v>
      </c>
      <c r="BB19" s="65">
        <f t="shared" si="1"/>
        <v>11.66319115398233</v>
      </c>
      <c r="BC19" s="66">
        <f t="shared" si="1"/>
        <v>0.55873335924823198</v>
      </c>
      <c r="BD19" s="66" t="str">
        <f t="shared" si="1"/>
        <v/>
      </c>
      <c r="BE19" s="66" t="str">
        <f t="shared" si="1"/>
        <v/>
      </c>
      <c r="BF19" s="66" t="str">
        <f t="shared" si="1"/>
        <v/>
      </c>
      <c r="BG19" s="67">
        <f t="shared" si="3"/>
        <v>100.00000000000001</v>
      </c>
      <c r="BH19" s="16"/>
      <c r="BI19" s="68"/>
    </row>
    <row r="20" spans="1:61" x14ac:dyDescent="0.2">
      <c r="A20" s="69"/>
      <c r="B20" s="70" t="s">
        <v>16</v>
      </c>
      <c r="C20" s="71">
        <v>291.80227251999997</v>
      </c>
      <c r="D20" s="72">
        <v>289.68974985</v>
      </c>
      <c r="E20" s="73">
        <v>81.353041230000002</v>
      </c>
      <c r="F20" s="74">
        <v>59.920922659999995</v>
      </c>
      <c r="G20" s="74">
        <v>17.447596470000001</v>
      </c>
      <c r="H20" s="75">
        <v>3.9845221</v>
      </c>
      <c r="I20" s="76">
        <v>44.879113310000001</v>
      </c>
      <c r="J20" s="74">
        <v>8.0044496299999999</v>
      </c>
      <c r="K20" s="74">
        <v>1.03622126</v>
      </c>
      <c r="L20" s="74">
        <v>8.67144476</v>
      </c>
      <c r="M20" s="74">
        <v>4.6647061999999995</v>
      </c>
      <c r="N20" s="74">
        <v>3.4720440199999998</v>
      </c>
      <c r="O20" s="74">
        <v>19.03024744</v>
      </c>
      <c r="P20" s="77">
        <v>88.249709170000003</v>
      </c>
      <c r="Q20" s="76">
        <v>74.582727410000004</v>
      </c>
      <c r="R20" s="74">
        <v>23.44347492</v>
      </c>
      <c r="S20" s="74">
        <v>44.074598039999998</v>
      </c>
      <c r="T20" s="75">
        <v>7.0646544499999999</v>
      </c>
      <c r="U20" s="78">
        <v>0.62515873</v>
      </c>
      <c r="V20" s="79">
        <v>2.1125226699999997</v>
      </c>
      <c r="W20" s="80">
        <v>13.668150180000001</v>
      </c>
      <c r="X20" s="81">
        <v>0.50339631000000007</v>
      </c>
      <c r="Y20" s="81">
        <v>9.2740170000000011E-2</v>
      </c>
      <c r="Z20" s="81" t="s">
        <v>34</v>
      </c>
      <c r="AA20" s="81" t="s">
        <v>34</v>
      </c>
      <c r="AB20" s="81">
        <v>306.06655919000002</v>
      </c>
      <c r="AC20" s="55"/>
      <c r="AD20" s="5"/>
      <c r="AE20" s="224"/>
      <c r="AF20" s="14"/>
      <c r="AG20" s="82" t="s">
        <v>16</v>
      </c>
      <c r="AH20" s="83">
        <f t="shared" si="2"/>
        <v>95.339482134947957</v>
      </c>
      <c r="AI20" s="57">
        <f t="shared" si="0"/>
        <v>94.64926538092206</v>
      </c>
      <c r="AJ20" s="84">
        <f t="shared" si="0"/>
        <v>26.580179633246914</v>
      </c>
      <c r="AK20" s="85">
        <f t="shared" si="0"/>
        <v>19.577742442225542</v>
      </c>
      <c r="AL20" s="85">
        <f t="shared" si="0"/>
        <v>5.700588955609776</v>
      </c>
      <c r="AM20" s="86">
        <f t="shared" si="0"/>
        <v>1.301848235411595</v>
      </c>
      <c r="AN20" s="87">
        <f t="shared" si="0"/>
        <v>14.66318745464118</v>
      </c>
      <c r="AO20" s="85">
        <f t="shared" si="0"/>
        <v>2.6152643566104183</v>
      </c>
      <c r="AP20" s="85">
        <f t="shared" si="0"/>
        <v>0.33856075709229455</v>
      </c>
      <c r="AQ20" s="85">
        <f t="shared" si="0"/>
        <v>2.8331892196745803</v>
      </c>
      <c r="AR20" s="85">
        <f t="shared" si="0"/>
        <v>1.5240822820843498</v>
      </c>
      <c r="AS20" s="85">
        <f t="shared" si="0"/>
        <v>1.1344081591888724</v>
      </c>
      <c r="AT20" s="85">
        <f t="shared" si="0"/>
        <v>6.2176826799906628</v>
      </c>
      <c r="AU20" s="88">
        <f t="shared" si="0"/>
        <v>28.833502556944268</v>
      </c>
      <c r="AV20" s="87">
        <f t="shared" si="0"/>
        <v>24.368139925963142</v>
      </c>
      <c r="AW20" s="85">
        <f t="shared" si="0"/>
        <v>7.6596002457905765</v>
      </c>
      <c r="AX20" s="85">
        <f t="shared" si="0"/>
        <v>14.400331142560194</v>
      </c>
      <c r="AY20" s="86">
        <f t="shared" si="1"/>
        <v>2.3082085376123702</v>
      </c>
      <c r="AZ20" s="89">
        <f t="shared" si="1"/>
        <v>0.20425581012655289</v>
      </c>
      <c r="BA20" s="90">
        <f t="shared" si="1"/>
        <v>0.6902167540259071</v>
      </c>
      <c r="BB20" s="91">
        <f t="shared" si="1"/>
        <v>4.4657443845458094</v>
      </c>
      <c r="BC20" s="92">
        <f t="shared" si="1"/>
        <v>0.16447282294812929</v>
      </c>
      <c r="BD20" s="92">
        <f t="shared" si="1"/>
        <v>3.030065429082985E-2</v>
      </c>
      <c r="BE20" s="92" t="str">
        <f t="shared" si="1"/>
        <v/>
      </c>
      <c r="BF20" s="92" t="str">
        <f t="shared" si="1"/>
        <v/>
      </c>
      <c r="BG20" s="93">
        <f t="shared" si="3"/>
        <v>99.999999996732726</v>
      </c>
      <c r="BH20" s="16"/>
      <c r="BI20" s="68"/>
    </row>
    <row r="21" spans="1:61" x14ac:dyDescent="0.2">
      <c r="A21" s="69"/>
      <c r="B21" s="43" t="s">
        <v>17</v>
      </c>
      <c r="C21" s="44">
        <v>6.6903127299999996</v>
      </c>
      <c r="D21" s="45">
        <v>6.6903127299999996</v>
      </c>
      <c r="E21" s="46">
        <v>3.02310868</v>
      </c>
      <c r="F21" s="47">
        <v>3.0037296000000002</v>
      </c>
      <c r="G21" s="47" t="s">
        <v>34</v>
      </c>
      <c r="H21" s="48">
        <v>1.937908E-2</v>
      </c>
      <c r="I21" s="49">
        <v>0.91546897000000005</v>
      </c>
      <c r="J21" s="47">
        <v>2.23E-5</v>
      </c>
      <c r="K21" s="47">
        <v>3.2935E-3</v>
      </c>
      <c r="L21" s="47">
        <v>7.883359999999999E-3</v>
      </c>
      <c r="M21" s="47">
        <v>3.1176699999999999E-3</v>
      </c>
      <c r="N21" s="47">
        <v>6.1945270000000004E-2</v>
      </c>
      <c r="O21" s="47">
        <v>0.83920686</v>
      </c>
      <c r="P21" s="50">
        <v>2.22725376</v>
      </c>
      <c r="Q21" s="49">
        <v>0.49800659000000003</v>
      </c>
      <c r="R21" s="47">
        <v>8.5866829999999991E-2</v>
      </c>
      <c r="S21" s="47">
        <v>0.32396264000000002</v>
      </c>
      <c r="T21" s="48">
        <v>8.8177130000000006E-2</v>
      </c>
      <c r="U21" s="51">
        <v>2.6474730000000002E-2</v>
      </c>
      <c r="V21" s="52" t="s">
        <v>34</v>
      </c>
      <c r="W21" s="53">
        <v>0.90569021999999999</v>
      </c>
      <c r="X21" s="54">
        <v>2.2000000000000001E-4</v>
      </c>
      <c r="Y21" s="54" t="s">
        <v>34</v>
      </c>
      <c r="Z21" s="54" t="s">
        <v>34</v>
      </c>
      <c r="AA21" s="54">
        <v>6.8647200000000004E-3</v>
      </c>
      <c r="AB21" s="54">
        <v>7.6030876699999999</v>
      </c>
      <c r="AC21" s="55"/>
      <c r="AD21" s="5"/>
      <c r="AE21" s="224"/>
      <c r="AF21" s="14"/>
      <c r="AG21" s="139" t="s">
        <v>17</v>
      </c>
      <c r="AH21" s="56">
        <f t="shared" si="2"/>
        <v>87.994680850497147</v>
      </c>
      <c r="AI21" s="57">
        <f t="shared" si="0"/>
        <v>87.994680850497147</v>
      </c>
      <c r="AJ21" s="58">
        <f t="shared" si="0"/>
        <v>39.761591753419836</v>
      </c>
      <c r="AK21" s="59">
        <f t="shared" si="0"/>
        <v>39.506707411148398</v>
      </c>
      <c r="AL21" s="59" t="str">
        <f t="shared" si="0"/>
        <v/>
      </c>
      <c r="AM21" s="60">
        <f t="shared" si="0"/>
        <v>0.25488434227143403</v>
      </c>
      <c r="AN21" s="61">
        <f t="shared" si="0"/>
        <v>12.040752517062584</v>
      </c>
      <c r="AO21" s="59">
        <f t="shared" si="0"/>
        <v>2.9330189217718173E-4</v>
      </c>
      <c r="AP21" s="59">
        <f t="shared" si="0"/>
        <v>4.3317927438813811E-2</v>
      </c>
      <c r="AQ21" s="59">
        <f t="shared" si="0"/>
        <v>0.10368629617551153</v>
      </c>
      <c r="AR21" s="59">
        <f t="shared" si="0"/>
        <v>4.1005314358028441E-2</v>
      </c>
      <c r="AS21" s="59">
        <f t="shared" si="0"/>
        <v>0.8147383364316777</v>
      </c>
      <c r="AT21" s="59">
        <f t="shared" si="0"/>
        <v>11.037711209240864</v>
      </c>
      <c r="AU21" s="62">
        <f t="shared" si="0"/>
        <v>29.294069155459312</v>
      </c>
      <c r="AV21" s="61">
        <f t="shared" si="0"/>
        <v>6.5500571822289677</v>
      </c>
      <c r="AW21" s="59">
        <f t="shared" si="0"/>
        <v>1.1293678795630668</v>
      </c>
      <c r="AX21" s="59">
        <f t="shared" si="0"/>
        <v>4.2609352155477644</v>
      </c>
      <c r="AY21" s="60">
        <f t="shared" si="1"/>
        <v>1.1597542186436476</v>
      </c>
      <c r="AZ21" s="63">
        <f t="shared" si="1"/>
        <v>0.34821024232645742</v>
      </c>
      <c r="BA21" s="64" t="str">
        <f t="shared" si="1"/>
        <v/>
      </c>
      <c r="BB21" s="65">
        <f t="shared" si="1"/>
        <v>11.912137006832646</v>
      </c>
      <c r="BC21" s="66">
        <f t="shared" si="1"/>
        <v>2.8935612681156944E-3</v>
      </c>
      <c r="BD21" s="66" t="str">
        <f t="shared" si="1"/>
        <v/>
      </c>
      <c r="BE21" s="66" t="str">
        <f t="shared" si="1"/>
        <v/>
      </c>
      <c r="BF21" s="66">
        <f t="shared" si="1"/>
        <v>9.0288581402087134E-2</v>
      </c>
      <c r="BG21" s="67">
        <f t="shared" si="3"/>
        <v>100</v>
      </c>
      <c r="BH21" s="16"/>
      <c r="BI21" s="68"/>
    </row>
    <row r="22" spans="1:61" x14ac:dyDescent="0.2">
      <c r="A22" s="69"/>
      <c r="B22" s="70" t="s">
        <v>18</v>
      </c>
      <c r="C22" s="71">
        <v>6.4974721900000008</v>
      </c>
      <c r="D22" s="72">
        <v>6.4974611000000007</v>
      </c>
      <c r="E22" s="73">
        <v>1.3288080600000001</v>
      </c>
      <c r="F22" s="74">
        <v>1.2803715199999999</v>
      </c>
      <c r="G22" s="74" t="s">
        <v>34</v>
      </c>
      <c r="H22" s="75">
        <v>4.843654E-2</v>
      </c>
      <c r="I22" s="76">
        <v>0.60788238999999999</v>
      </c>
      <c r="J22" s="74">
        <v>3.8823999999999998E-4</v>
      </c>
      <c r="K22" s="74">
        <v>7.7647000000000002E-4</v>
      </c>
      <c r="L22" s="74">
        <v>2.3879539999999998E-2</v>
      </c>
      <c r="M22" s="74">
        <v>4.6325300000000002E-3</v>
      </c>
      <c r="N22" s="74">
        <v>8.7872519999999996E-2</v>
      </c>
      <c r="O22" s="74">
        <v>0.49033308999999997</v>
      </c>
      <c r="P22" s="77">
        <v>3.2466417000000001</v>
      </c>
      <c r="Q22" s="76">
        <v>1.2994056299999999</v>
      </c>
      <c r="R22" s="74">
        <v>0.39884005</v>
      </c>
      <c r="S22" s="74">
        <v>0.41880791000000001</v>
      </c>
      <c r="T22" s="75">
        <v>0.48175767000000003</v>
      </c>
      <c r="U22" s="78">
        <v>1.472332E-2</v>
      </c>
      <c r="V22" s="79">
        <v>1.1089999999999999E-5</v>
      </c>
      <c r="W22" s="80">
        <v>0.60367466000000003</v>
      </c>
      <c r="X22" s="81">
        <v>7.0974200000000001E-2</v>
      </c>
      <c r="Y22" s="81">
        <v>3.8800000000000001E-5</v>
      </c>
      <c r="Z22" s="81" t="s">
        <v>34</v>
      </c>
      <c r="AA22" s="81">
        <v>1.309924E-2</v>
      </c>
      <c r="AB22" s="81">
        <v>7.1852590699999999</v>
      </c>
      <c r="AC22" s="55"/>
      <c r="AD22" s="5"/>
      <c r="AE22" s="224"/>
      <c r="AF22" s="14"/>
      <c r="AG22" s="82" t="s">
        <v>18</v>
      </c>
      <c r="AH22" s="83">
        <f t="shared" si="2"/>
        <v>90.4278068014046</v>
      </c>
      <c r="AI22" s="57">
        <f t="shared" si="0"/>
        <v>90.427652457630884</v>
      </c>
      <c r="AJ22" s="84">
        <f t="shared" si="0"/>
        <v>18.493530254852732</v>
      </c>
      <c r="AK22" s="85">
        <f t="shared" si="0"/>
        <v>17.819420392868309</v>
      </c>
      <c r="AL22" s="85" t="str">
        <f t="shared" si="0"/>
        <v/>
      </c>
      <c r="AM22" s="86">
        <f t="shared" si="0"/>
        <v>0.6741098619844198</v>
      </c>
      <c r="AN22" s="87">
        <f t="shared" si="0"/>
        <v>8.4601318348845567</v>
      </c>
      <c r="AO22" s="85">
        <f t="shared" si="0"/>
        <v>5.4032846445437911E-3</v>
      </c>
      <c r="AP22" s="85">
        <f t="shared" si="0"/>
        <v>1.0806430115260966E-2</v>
      </c>
      <c r="AQ22" s="85">
        <f t="shared" si="0"/>
        <v>0.33234069596324239</v>
      </c>
      <c r="AR22" s="85">
        <f t="shared" si="0"/>
        <v>6.4472692701392054E-2</v>
      </c>
      <c r="AS22" s="85">
        <f t="shared" si="0"/>
        <v>1.2229554862800514</v>
      </c>
      <c r="AT22" s="85">
        <f t="shared" si="0"/>
        <v>6.8241532451800664</v>
      </c>
      <c r="AU22" s="88">
        <f t="shared" si="0"/>
        <v>45.184754904042727</v>
      </c>
      <c r="AV22" s="87">
        <f t="shared" si="0"/>
        <v>18.084325385361506</v>
      </c>
      <c r="AW22" s="85">
        <f t="shared" si="0"/>
        <v>5.5508095966259985</v>
      </c>
      <c r="AX22" s="85">
        <f t="shared" si="0"/>
        <v>5.8287099451794715</v>
      </c>
      <c r="AY22" s="86">
        <f t="shared" si="1"/>
        <v>6.704805843556036</v>
      </c>
      <c r="AZ22" s="89">
        <f t="shared" si="1"/>
        <v>0.20491007848934803</v>
      </c>
      <c r="BA22" s="90">
        <f t="shared" si="1"/>
        <v>1.5434377371726415E-4</v>
      </c>
      <c r="BB22" s="91">
        <f t="shared" si="1"/>
        <v>8.4015712463378183</v>
      </c>
      <c r="BC22" s="92">
        <f t="shared" si="1"/>
        <v>0.98777510050169981</v>
      </c>
      <c r="BD22" s="92">
        <f t="shared" si="1"/>
        <v>5.3999444727050039E-4</v>
      </c>
      <c r="BE22" s="92" t="str">
        <f t="shared" si="1"/>
        <v/>
      </c>
      <c r="BF22" s="92">
        <f t="shared" si="1"/>
        <v>0.18230713565627912</v>
      </c>
      <c r="BG22" s="93">
        <f t="shared" si="3"/>
        <v>100.00000027834767</v>
      </c>
      <c r="BH22" s="16"/>
      <c r="BI22" s="68"/>
    </row>
    <row r="23" spans="1:61" x14ac:dyDescent="0.2">
      <c r="A23" s="69"/>
      <c r="B23" s="43" t="s">
        <v>19</v>
      </c>
      <c r="C23" s="44">
        <v>11.373241310000001</v>
      </c>
      <c r="D23" s="45">
        <v>11.191630980000001</v>
      </c>
      <c r="E23" s="46">
        <v>2.58443099</v>
      </c>
      <c r="F23" s="47">
        <v>1.2962917700000001</v>
      </c>
      <c r="G23" s="47">
        <v>1.22228479</v>
      </c>
      <c r="H23" s="48">
        <v>6.5854429999999992E-2</v>
      </c>
      <c r="I23" s="49">
        <v>1.16800667</v>
      </c>
      <c r="J23" s="47" t="s">
        <v>34</v>
      </c>
      <c r="K23" s="47" t="s">
        <v>34</v>
      </c>
      <c r="L23" s="47">
        <v>0.28007743000000002</v>
      </c>
      <c r="M23" s="47">
        <v>3.1760549999999999E-2</v>
      </c>
      <c r="N23" s="47">
        <v>0.24211050000000001</v>
      </c>
      <c r="O23" s="47">
        <v>0.61405818999999995</v>
      </c>
      <c r="P23" s="50">
        <v>6.2275084700000001</v>
      </c>
      <c r="Q23" s="49">
        <v>1.18402023</v>
      </c>
      <c r="R23" s="47">
        <v>0.26100995999999999</v>
      </c>
      <c r="S23" s="47">
        <v>0.70351076999999995</v>
      </c>
      <c r="T23" s="48">
        <v>0.21949950000000001</v>
      </c>
      <c r="U23" s="51">
        <v>2.7664620000000001E-2</v>
      </c>
      <c r="V23" s="52">
        <v>0.18161033000000001</v>
      </c>
      <c r="W23" s="53">
        <v>2.41738645</v>
      </c>
      <c r="X23" s="54">
        <v>2.2966190000000001E-2</v>
      </c>
      <c r="Y23" s="54">
        <v>2.10853E-3</v>
      </c>
      <c r="Z23" s="54" t="s">
        <v>34</v>
      </c>
      <c r="AA23" s="54" t="s">
        <v>34</v>
      </c>
      <c r="AB23" s="54">
        <v>13.81570249</v>
      </c>
      <c r="AC23" s="55"/>
      <c r="AD23" s="5"/>
      <c r="AE23" s="224"/>
      <c r="AF23" s="14"/>
      <c r="AG23" s="139" t="s">
        <v>19</v>
      </c>
      <c r="AH23" s="56">
        <f t="shared" si="2"/>
        <v>82.321122058267491</v>
      </c>
      <c r="AI23" s="57">
        <f t="shared" si="0"/>
        <v>81.006600917330559</v>
      </c>
      <c r="AJ23" s="58">
        <f t="shared" si="0"/>
        <v>18.706475417161361</v>
      </c>
      <c r="AK23" s="59">
        <f t="shared" si="0"/>
        <v>9.3827423610075158</v>
      </c>
      <c r="AL23" s="59">
        <f t="shared" si="0"/>
        <v>8.8470694189072692</v>
      </c>
      <c r="AM23" s="60">
        <f t="shared" si="0"/>
        <v>0.47666363724657762</v>
      </c>
      <c r="AN23" s="61">
        <f t="shared" si="0"/>
        <v>8.4541967434911083</v>
      </c>
      <c r="AO23" s="59" t="str">
        <f t="shared" si="0"/>
        <v/>
      </c>
      <c r="AP23" s="59" t="str">
        <f t="shared" si="0"/>
        <v/>
      </c>
      <c r="AQ23" s="59">
        <f t="shared" si="0"/>
        <v>2.0272398758059822</v>
      </c>
      <c r="AR23" s="59">
        <f t="shared" si="0"/>
        <v>0.22988733307617715</v>
      </c>
      <c r="AS23" s="59">
        <f t="shared" si="0"/>
        <v>1.7524298903746875</v>
      </c>
      <c r="AT23" s="59">
        <f t="shared" si="0"/>
        <v>4.4446396442342611</v>
      </c>
      <c r="AU23" s="62">
        <f t="shared" si="0"/>
        <v>45.075583196059398</v>
      </c>
      <c r="AV23" s="61">
        <f t="shared" si="0"/>
        <v>8.570105145626945</v>
      </c>
      <c r="AW23" s="59">
        <f t="shared" si="0"/>
        <v>1.8892268430716619</v>
      </c>
      <c r="AX23" s="59">
        <f t="shared" ref="AR23:BF41" si="4">IF(ISERROR(  (S23/$AB23)*100 ),"",(S23/$AB23)  *100 )</f>
        <v>5.0921100140163773</v>
      </c>
      <c r="AY23" s="60">
        <f t="shared" si="1"/>
        <v>1.5887682885389061</v>
      </c>
      <c r="AZ23" s="63">
        <f t="shared" si="1"/>
        <v>0.20024041499173889</v>
      </c>
      <c r="BA23" s="64">
        <f t="shared" si="1"/>
        <v>1.3145211409369313</v>
      </c>
      <c r="BB23" s="65">
        <f t="shared" si="1"/>
        <v>17.497383515240998</v>
      </c>
      <c r="BC23" s="66">
        <f t="shared" si="1"/>
        <v>0.16623251706978528</v>
      </c>
      <c r="BD23" s="66">
        <f t="shared" si="1"/>
        <v>1.5261837040325554E-2</v>
      </c>
      <c r="BE23" s="66" t="str">
        <f t="shared" si="1"/>
        <v/>
      </c>
      <c r="BF23" s="66" t="str">
        <f t="shared" si="1"/>
        <v/>
      </c>
      <c r="BG23" s="67">
        <f t="shared" si="3"/>
        <v>99.999999927618603</v>
      </c>
      <c r="BH23" s="16"/>
      <c r="BI23" s="68"/>
    </row>
    <row r="24" spans="1:61" x14ac:dyDescent="0.2">
      <c r="A24" s="69"/>
      <c r="B24" s="70" t="s">
        <v>20</v>
      </c>
      <c r="C24" s="71">
        <v>9.1587389100000003</v>
      </c>
      <c r="D24" s="72">
        <v>9.1587019299999994</v>
      </c>
      <c r="E24" s="73">
        <v>0.21311013000000001</v>
      </c>
      <c r="F24" s="74">
        <v>0.21311013000000001</v>
      </c>
      <c r="G24" s="74" t="s">
        <v>34</v>
      </c>
      <c r="H24" s="75" t="s">
        <v>34</v>
      </c>
      <c r="I24" s="76">
        <v>1.0844522700000001</v>
      </c>
      <c r="J24" s="74">
        <v>0.26364797000000001</v>
      </c>
      <c r="K24" s="74">
        <v>4.3113549999999994E-2</v>
      </c>
      <c r="L24" s="74">
        <v>0.11364472</v>
      </c>
      <c r="M24" s="74">
        <v>1.6249999999999999E-3</v>
      </c>
      <c r="N24" s="74">
        <v>3.061032E-2</v>
      </c>
      <c r="O24" s="74">
        <v>0.63181071999999994</v>
      </c>
      <c r="P24" s="77">
        <v>6.2574695499999997</v>
      </c>
      <c r="Q24" s="76">
        <v>1.60355852</v>
      </c>
      <c r="R24" s="74">
        <v>0.55149956</v>
      </c>
      <c r="S24" s="74">
        <v>1.0296530100000001</v>
      </c>
      <c r="T24" s="75">
        <v>2.2405950000000001E-2</v>
      </c>
      <c r="U24" s="78">
        <v>1.1146000000000001E-4</v>
      </c>
      <c r="V24" s="79">
        <v>3.6980000000000002E-5</v>
      </c>
      <c r="W24" s="80">
        <v>0.55924859999999998</v>
      </c>
      <c r="X24" s="81">
        <v>1.5015589999999999E-2</v>
      </c>
      <c r="Y24" s="81" t="s">
        <v>34</v>
      </c>
      <c r="Z24" s="81" t="s">
        <v>34</v>
      </c>
      <c r="AA24" s="81" t="s">
        <v>34</v>
      </c>
      <c r="AB24" s="81">
        <v>9.7330031100000003</v>
      </c>
      <c r="AC24" s="55"/>
      <c r="AD24" s="5"/>
      <c r="AE24" s="224"/>
      <c r="AF24" s="14"/>
      <c r="AG24" s="82" t="s">
        <v>20</v>
      </c>
      <c r="AH24" s="83">
        <f t="shared" si="2"/>
        <v>94.09982516691089</v>
      </c>
      <c r="AI24" s="57">
        <f t="shared" si="2"/>
        <v>94.099445222513651</v>
      </c>
      <c r="AJ24" s="84">
        <f t="shared" si="2"/>
        <v>2.1895619223736178</v>
      </c>
      <c r="AK24" s="85">
        <f t="shared" si="2"/>
        <v>2.1895619223736178</v>
      </c>
      <c r="AL24" s="85" t="str">
        <f t="shared" si="2"/>
        <v/>
      </c>
      <c r="AM24" s="86" t="str">
        <f t="shared" si="2"/>
        <v/>
      </c>
      <c r="AN24" s="87">
        <f t="shared" si="2"/>
        <v>11.142010926574132</v>
      </c>
      <c r="AO24" s="85">
        <f t="shared" si="2"/>
        <v>2.7088039222870441</v>
      </c>
      <c r="AP24" s="85">
        <f t="shared" si="2"/>
        <v>0.44296245991849881</v>
      </c>
      <c r="AQ24" s="85">
        <f t="shared" si="2"/>
        <v>1.1676223537136012</v>
      </c>
      <c r="AR24" s="85">
        <f t="shared" si="2"/>
        <v>1.6695771917820745E-2</v>
      </c>
      <c r="AS24" s="85">
        <f t="shared" si="2"/>
        <v>0.31450025910861956</v>
      </c>
      <c r="AT24" s="85">
        <f t="shared" si="2"/>
        <v>6.4914262623717578</v>
      </c>
      <c r="AU24" s="88">
        <f t="shared" si="2"/>
        <v>64.291251932005181</v>
      </c>
      <c r="AV24" s="87">
        <f t="shared" si="2"/>
        <v>16.475475265721968</v>
      </c>
      <c r="AW24" s="85">
        <f t="shared" si="2"/>
        <v>5.6662836101775378</v>
      </c>
      <c r="AX24" s="85">
        <f t="shared" si="4"/>
        <v>10.578985728896988</v>
      </c>
      <c r="AY24" s="86">
        <f t="shared" si="1"/>
        <v>0.23020592664744355</v>
      </c>
      <c r="AZ24" s="89">
        <f t="shared" si="1"/>
        <v>1.1451758387448004E-3</v>
      </c>
      <c r="BA24" s="90">
        <f t="shared" si="1"/>
        <v>3.799443972436992E-4</v>
      </c>
      <c r="BB24" s="91">
        <f t="shared" si="1"/>
        <v>5.7458997359757342</v>
      </c>
      <c r="BC24" s="92">
        <f t="shared" si="1"/>
        <v>0.15427499437016001</v>
      </c>
      <c r="BD24" s="92" t="str">
        <f t="shared" si="1"/>
        <v/>
      </c>
      <c r="BE24" s="92" t="str">
        <f t="shared" si="1"/>
        <v/>
      </c>
      <c r="BF24" s="92" t="str">
        <f t="shared" si="1"/>
        <v/>
      </c>
      <c r="BG24" s="93">
        <f t="shared" si="3"/>
        <v>99.999999897256785</v>
      </c>
      <c r="BH24" s="16"/>
      <c r="BI24" s="68"/>
    </row>
    <row r="25" spans="1:61" x14ac:dyDescent="0.2">
      <c r="A25" s="69"/>
      <c r="B25" s="43" t="s">
        <v>21</v>
      </c>
      <c r="C25" s="44">
        <v>42.208943889999993</v>
      </c>
      <c r="D25" s="45">
        <v>42.046863279999997</v>
      </c>
      <c r="E25" s="46">
        <v>12.26103578</v>
      </c>
      <c r="F25" s="47">
        <v>10.356460460000001</v>
      </c>
      <c r="G25" s="47">
        <v>1.61066566</v>
      </c>
      <c r="H25" s="48">
        <v>0.29390965999999996</v>
      </c>
      <c r="I25" s="49">
        <v>4.9272373200000006</v>
      </c>
      <c r="J25" s="47">
        <v>0.17252775000000001</v>
      </c>
      <c r="K25" s="47">
        <v>0.15236748</v>
      </c>
      <c r="L25" s="47">
        <v>0.38403937000000005</v>
      </c>
      <c r="M25" s="47">
        <v>0.41674325000000001</v>
      </c>
      <c r="N25" s="47">
        <v>0.83743692999999997</v>
      </c>
      <c r="O25" s="47">
        <v>2.9641225499999999</v>
      </c>
      <c r="P25" s="50">
        <v>12.733469209999999</v>
      </c>
      <c r="Q25" s="49">
        <v>12.056762819999999</v>
      </c>
      <c r="R25" s="47">
        <v>2.7814110999999997</v>
      </c>
      <c r="S25" s="47">
        <v>7.6366036900000003</v>
      </c>
      <c r="T25" s="48">
        <v>1.6387480299999999</v>
      </c>
      <c r="U25" s="51">
        <v>6.8358149999999993E-2</v>
      </c>
      <c r="V25" s="52">
        <v>0.16208059999999999</v>
      </c>
      <c r="W25" s="53">
        <v>5.1196615899999998</v>
      </c>
      <c r="X25" s="54">
        <v>0.2393219</v>
      </c>
      <c r="Y25" s="54">
        <v>2.531013E-2</v>
      </c>
      <c r="Z25" s="54" t="s">
        <v>34</v>
      </c>
      <c r="AA25" s="54" t="s">
        <v>34</v>
      </c>
      <c r="AB25" s="54">
        <v>47.593237510000002</v>
      </c>
      <c r="AC25" s="55"/>
      <c r="AD25" s="5"/>
      <c r="AE25" s="224"/>
      <c r="AF25" s="14"/>
      <c r="AG25" s="139" t="s">
        <v>21</v>
      </c>
      <c r="AH25" s="56">
        <f t="shared" si="2"/>
        <v>88.686851532492</v>
      </c>
      <c r="AI25" s="57">
        <f t="shared" si="2"/>
        <v>88.346297667111557</v>
      </c>
      <c r="AJ25" s="58">
        <f t="shared" si="2"/>
        <v>25.76213853370195</v>
      </c>
      <c r="AK25" s="59">
        <f t="shared" si="2"/>
        <v>21.760361349286157</v>
      </c>
      <c r="AL25" s="59">
        <f t="shared" si="2"/>
        <v>3.3842321814345508</v>
      </c>
      <c r="AM25" s="60">
        <f t="shared" si="2"/>
        <v>0.61754500298124382</v>
      </c>
      <c r="AN25" s="61">
        <f t="shared" si="2"/>
        <v>10.352809722105413</v>
      </c>
      <c r="AO25" s="59">
        <f t="shared" si="2"/>
        <v>0.36250475703349561</v>
      </c>
      <c r="AP25" s="59">
        <f t="shared" si="2"/>
        <v>0.32014523064959699</v>
      </c>
      <c r="AQ25" s="59">
        <f t="shared" si="2"/>
        <v>0.80692003757741426</v>
      </c>
      <c r="AR25" s="59">
        <f t="shared" si="2"/>
        <v>0.87563543016470868</v>
      </c>
      <c r="AS25" s="59">
        <f t="shared" si="2"/>
        <v>1.7595712622492699</v>
      </c>
      <c r="AT25" s="59">
        <f t="shared" si="2"/>
        <v>6.2280330254423149</v>
      </c>
      <c r="AU25" s="62">
        <f t="shared" si="2"/>
        <v>26.754786764242546</v>
      </c>
      <c r="AV25" s="61">
        <f t="shared" si="2"/>
        <v>25.332932682855848</v>
      </c>
      <c r="AW25" s="59">
        <f t="shared" si="2"/>
        <v>5.8441309007725861</v>
      </c>
      <c r="AX25" s="59">
        <f t="shared" si="4"/>
        <v>16.045564642236084</v>
      </c>
      <c r="AY25" s="60">
        <f t="shared" si="1"/>
        <v>3.4432371398471813</v>
      </c>
      <c r="AZ25" s="63">
        <f t="shared" si="1"/>
        <v>0.14362996420581178</v>
      </c>
      <c r="BA25" s="64">
        <f t="shared" si="1"/>
        <v>0.34055384436905473</v>
      </c>
      <c r="BB25" s="65">
        <f t="shared" si="1"/>
        <v>10.757119830152945</v>
      </c>
      <c r="BC25" s="66">
        <f t="shared" si="1"/>
        <v>0.5028485400887367</v>
      </c>
      <c r="BD25" s="66">
        <f t="shared" si="1"/>
        <v>5.3180097266301733E-2</v>
      </c>
      <c r="BE25" s="66" t="str">
        <f t="shared" si="1"/>
        <v/>
      </c>
      <c r="BF25" s="66" t="str">
        <f t="shared" si="1"/>
        <v/>
      </c>
      <c r="BG25" s="67">
        <f t="shared" si="3"/>
        <v>99.999999999999986</v>
      </c>
      <c r="BH25" s="16"/>
      <c r="BI25" s="68"/>
    </row>
    <row r="26" spans="1:61" x14ac:dyDescent="0.2">
      <c r="A26" s="69"/>
      <c r="B26" s="70" t="s">
        <v>22</v>
      </c>
      <c r="C26" s="71">
        <v>1.7926449099999999</v>
      </c>
      <c r="D26" s="72">
        <v>1.7926449099999999</v>
      </c>
      <c r="E26" s="73">
        <v>0.80984708000000005</v>
      </c>
      <c r="F26" s="74">
        <v>0.80984708000000005</v>
      </c>
      <c r="G26" s="74" t="s">
        <v>34</v>
      </c>
      <c r="H26" s="75" t="s">
        <v>34</v>
      </c>
      <c r="I26" s="76">
        <v>5.6739420000000006E-2</v>
      </c>
      <c r="J26" s="74" t="s">
        <v>34</v>
      </c>
      <c r="K26" s="74" t="s">
        <v>34</v>
      </c>
      <c r="L26" s="74" t="s">
        <v>34</v>
      </c>
      <c r="M26" s="74" t="s">
        <v>34</v>
      </c>
      <c r="N26" s="74" t="s">
        <v>34</v>
      </c>
      <c r="O26" s="74">
        <v>5.6739420000000006E-2</v>
      </c>
      <c r="P26" s="77">
        <v>0.76405867000000005</v>
      </c>
      <c r="Q26" s="76">
        <v>0.15760894</v>
      </c>
      <c r="R26" s="74">
        <v>9.5174560000000005E-2</v>
      </c>
      <c r="S26" s="74">
        <v>4.0729149999999999E-2</v>
      </c>
      <c r="T26" s="75">
        <v>2.1705240000000001E-2</v>
      </c>
      <c r="U26" s="78">
        <v>4.3907900000000003E-3</v>
      </c>
      <c r="V26" s="79" t="s">
        <v>34</v>
      </c>
      <c r="W26" s="80">
        <v>4.45685E-3</v>
      </c>
      <c r="X26" s="81" t="s">
        <v>34</v>
      </c>
      <c r="Y26" s="81">
        <v>6.4512999999999994E-4</v>
      </c>
      <c r="Z26" s="81" t="s">
        <v>34</v>
      </c>
      <c r="AA26" s="81" t="s">
        <v>34</v>
      </c>
      <c r="AB26" s="81">
        <v>1.79774689</v>
      </c>
      <c r="AC26" s="55"/>
      <c r="AD26" s="5"/>
      <c r="AE26" s="224"/>
      <c r="AF26" s="14"/>
      <c r="AG26" s="82" t="s">
        <v>22</v>
      </c>
      <c r="AH26" s="83">
        <f t="shared" si="2"/>
        <v>99.716201428110935</v>
      </c>
      <c r="AI26" s="57">
        <f t="shared" si="2"/>
        <v>99.716201428110935</v>
      </c>
      <c r="AJ26" s="84">
        <f t="shared" si="2"/>
        <v>45.047892142369392</v>
      </c>
      <c r="AK26" s="85">
        <f t="shared" si="2"/>
        <v>45.047892142369392</v>
      </c>
      <c r="AL26" s="85" t="str">
        <f t="shared" si="2"/>
        <v/>
      </c>
      <c r="AM26" s="86" t="str">
        <f t="shared" si="2"/>
        <v/>
      </c>
      <c r="AN26" s="87">
        <f t="shared" si="2"/>
        <v>3.1561406288957623</v>
      </c>
      <c r="AO26" s="85" t="str">
        <f t="shared" si="2"/>
        <v/>
      </c>
      <c r="AP26" s="85" t="str">
        <f t="shared" si="2"/>
        <v/>
      </c>
      <c r="AQ26" s="85" t="str">
        <f t="shared" si="2"/>
        <v/>
      </c>
      <c r="AR26" s="85" t="str">
        <f t="shared" si="2"/>
        <v/>
      </c>
      <c r="AS26" s="85" t="str">
        <f t="shared" si="2"/>
        <v/>
      </c>
      <c r="AT26" s="85">
        <f t="shared" si="2"/>
        <v>3.1561406288957623</v>
      </c>
      <c r="AU26" s="88">
        <f t="shared" si="2"/>
        <v>42.500903450318305</v>
      </c>
      <c r="AV26" s="87">
        <f t="shared" si="2"/>
        <v>8.7670261523856681</v>
      </c>
      <c r="AW26" s="85">
        <f t="shared" si="2"/>
        <v>5.2941023305010422</v>
      </c>
      <c r="AX26" s="85">
        <f t="shared" si="4"/>
        <v>2.2655664279858665</v>
      </c>
      <c r="AY26" s="86">
        <f t="shared" si="1"/>
        <v>1.2073579501505911</v>
      </c>
      <c r="AZ26" s="89">
        <f t="shared" si="1"/>
        <v>0.24423849788998941</v>
      </c>
      <c r="BA26" s="90" t="str">
        <f t="shared" si="1"/>
        <v/>
      </c>
      <c r="BB26" s="91">
        <f t="shared" si="1"/>
        <v>0.24791309748837892</v>
      </c>
      <c r="BC26" s="92" t="str">
        <f t="shared" si="1"/>
        <v/>
      </c>
      <c r="BD26" s="92">
        <f t="shared" si="1"/>
        <v>3.588547440068162E-2</v>
      </c>
      <c r="BE26" s="92" t="str">
        <f t="shared" si="1"/>
        <v/>
      </c>
      <c r="BF26" s="92" t="str">
        <f t="shared" si="1"/>
        <v/>
      </c>
      <c r="BG26" s="93">
        <f t="shared" si="3"/>
        <v>100</v>
      </c>
      <c r="BH26" s="16"/>
      <c r="BI26" s="68"/>
    </row>
    <row r="27" spans="1:61" x14ac:dyDescent="0.2">
      <c r="A27" s="69"/>
      <c r="B27" s="43" t="s">
        <v>23</v>
      </c>
      <c r="C27" s="44">
        <v>138.66861734</v>
      </c>
      <c r="D27" s="45">
        <v>137.73715594000001</v>
      </c>
      <c r="E27" s="46">
        <v>47.438144719999997</v>
      </c>
      <c r="F27" s="47">
        <v>35.415073129999996</v>
      </c>
      <c r="G27" s="47">
        <v>9.3732233600000008</v>
      </c>
      <c r="H27" s="48">
        <v>2.6498482299999999</v>
      </c>
      <c r="I27" s="49">
        <v>27.158352709999999</v>
      </c>
      <c r="J27" s="47">
        <v>4.1496195699999996</v>
      </c>
      <c r="K27" s="47">
        <v>0.12776181</v>
      </c>
      <c r="L27" s="47">
        <v>14.740264440000001</v>
      </c>
      <c r="M27" s="47">
        <v>0.84553506</v>
      </c>
      <c r="N27" s="47">
        <v>3.4341761000000002</v>
      </c>
      <c r="O27" s="47">
        <v>3.86099573</v>
      </c>
      <c r="P27" s="50">
        <v>32.671644630000003</v>
      </c>
      <c r="Q27" s="49">
        <v>30.308308280000002</v>
      </c>
      <c r="R27" s="47">
        <v>6.3752016999999999</v>
      </c>
      <c r="S27" s="47">
        <v>15.033524100000001</v>
      </c>
      <c r="T27" s="48">
        <v>8.8995824799999994</v>
      </c>
      <c r="U27" s="51">
        <v>0.1607056</v>
      </c>
      <c r="V27" s="52">
        <v>0.93146139999999999</v>
      </c>
      <c r="W27" s="53">
        <v>5.7341041500000003</v>
      </c>
      <c r="X27" s="54">
        <v>7.8206770000000009E-2</v>
      </c>
      <c r="Y27" s="54" t="s">
        <v>34</v>
      </c>
      <c r="Z27" s="54" t="s">
        <v>34</v>
      </c>
      <c r="AA27" s="54">
        <v>0.41931840999999997</v>
      </c>
      <c r="AB27" s="54">
        <v>144.90024667</v>
      </c>
      <c r="AC27" s="55"/>
      <c r="AD27" s="5"/>
      <c r="AE27" s="224"/>
      <c r="AF27" s="14"/>
      <c r="AG27" s="139" t="s">
        <v>23</v>
      </c>
      <c r="AH27" s="56">
        <f t="shared" si="2"/>
        <v>95.699365961610752</v>
      </c>
      <c r="AI27" s="57">
        <f t="shared" si="2"/>
        <v>95.056536552133394</v>
      </c>
      <c r="AJ27" s="58">
        <f t="shared" si="2"/>
        <v>32.738484447191453</v>
      </c>
      <c r="AK27" s="59">
        <f t="shared" si="2"/>
        <v>24.441002651055044</v>
      </c>
      <c r="AL27" s="59">
        <f t="shared" si="2"/>
        <v>6.4687421694642451</v>
      </c>
      <c r="AM27" s="60">
        <f t="shared" si="2"/>
        <v>1.8287396266721621</v>
      </c>
      <c r="AN27" s="61">
        <f t="shared" si="2"/>
        <v>18.742792599829876</v>
      </c>
      <c r="AO27" s="59">
        <f t="shared" si="2"/>
        <v>2.8637767466679769</v>
      </c>
      <c r="AP27" s="59">
        <f t="shared" si="2"/>
        <v>8.8172251556595638E-2</v>
      </c>
      <c r="AQ27" s="59">
        <f t="shared" si="2"/>
        <v>10.172697962046886</v>
      </c>
      <c r="AR27" s="59">
        <f t="shared" si="2"/>
        <v>0.58352906874316501</v>
      </c>
      <c r="AS27" s="59">
        <f t="shared" si="2"/>
        <v>2.37002778043649</v>
      </c>
      <c r="AT27" s="59">
        <f t="shared" si="2"/>
        <v>2.6645887903787653</v>
      </c>
      <c r="AU27" s="62">
        <f t="shared" si="2"/>
        <v>22.547680477319922</v>
      </c>
      <c r="AV27" s="61">
        <f t="shared" si="2"/>
        <v>20.916671280087616</v>
      </c>
      <c r="AW27" s="59">
        <f t="shared" si="2"/>
        <v>4.3997176309292749</v>
      </c>
      <c r="AX27" s="59">
        <f t="shared" si="4"/>
        <v>10.375085236561247</v>
      </c>
      <c r="AY27" s="60">
        <f t="shared" si="1"/>
        <v>6.1418684125970913</v>
      </c>
      <c r="AZ27" s="63">
        <f t="shared" si="1"/>
        <v>0.1109077477045264</v>
      </c>
      <c r="BA27" s="64">
        <f t="shared" si="1"/>
        <v>0.64282940947736067</v>
      </c>
      <c r="BB27" s="65">
        <f t="shared" si="1"/>
        <v>3.9572770107555542</v>
      </c>
      <c r="BC27" s="66">
        <f t="shared" si="1"/>
        <v>5.3972834275507038E-2</v>
      </c>
      <c r="BD27" s="66" t="str">
        <f t="shared" si="1"/>
        <v/>
      </c>
      <c r="BE27" s="66" t="str">
        <f t="shared" si="1"/>
        <v/>
      </c>
      <c r="BF27" s="66">
        <f t="shared" si="1"/>
        <v>0.2893841933581851</v>
      </c>
      <c r="BG27" s="67">
        <f t="shared" si="3"/>
        <v>100</v>
      </c>
      <c r="BH27" s="16"/>
      <c r="BI27" s="68"/>
    </row>
    <row r="28" spans="1:61" x14ac:dyDescent="0.2">
      <c r="A28" s="141"/>
      <c r="B28" s="70" t="s">
        <v>24</v>
      </c>
      <c r="C28" s="71">
        <v>49.819637560000004</v>
      </c>
      <c r="D28" s="72">
        <v>49.71038781</v>
      </c>
      <c r="E28" s="73">
        <v>8.6857224199999994</v>
      </c>
      <c r="F28" s="74">
        <v>5.66478283</v>
      </c>
      <c r="G28" s="74">
        <v>2.7317719999999999</v>
      </c>
      <c r="H28" s="75">
        <v>0.28916759000000003</v>
      </c>
      <c r="I28" s="76">
        <v>10.411448720000001</v>
      </c>
      <c r="J28" s="74">
        <v>1.8484436200000001</v>
      </c>
      <c r="K28" s="74">
        <v>0.26281249000000001</v>
      </c>
      <c r="L28" s="74">
        <v>1.4039043899999999</v>
      </c>
      <c r="M28" s="74">
        <v>1.77210234</v>
      </c>
      <c r="N28" s="74">
        <v>0.77600163</v>
      </c>
      <c r="O28" s="74">
        <v>4.3481842500000001</v>
      </c>
      <c r="P28" s="77">
        <v>21.963300820000001</v>
      </c>
      <c r="Q28" s="76">
        <v>8.6169236700000003</v>
      </c>
      <c r="R28" s="74">
        <v>1.3071294</v>
      </c>
      <c r="S28" s="74">
        <v>6.4259193400000001</v>
      </c>
      <c r="T28" s="75">
        <v>0.88387492999999995</v>
      </c>
      <c r="U28" s="78">
        <v>3.2992170000000001E-2</v>
      </c>
      <c r="V28" s="79">
        <v>0.10924975000000001</v>
      </c>
      <c r="W28" s="80">
        <v>13.11103413</v>
      </c>
      <c r="X28" s="81">
        <v>0.14894472</v>
      </c>
      <c r="Y28" s="81">
        <v>2.052E-3</v>
      </c>
      <c r="Z28" s="81" t="s">
        <v>34</v>
      </c>
      <c r="AA28" s="81" t="s">
        <v>34</v>
      </c>
      <c r="AB28" s="81">
        <v>63.08166842</v>
      </c>
      <c r="AC28" s="55"/>
      <c r="AD28" s="5"/>
      <c r="AE28" s="224"/>
      <c r="AF28" s="142"/>
      <c r="AG28" s="82" t="s">
        <v>24</v>
      </c>
      <c r="AH28" s="83">
        <f t="shared" si="2"/>
        <v>78.97641075105858</v>
      </c>
      <c r="AI28" s="57">
        <f t="shared" si="2"/>
        <v>78.803222956987227</v>
      </c>
      <c r="AJ28" s="84">
        <f t="shared" si="2"/>
        <v>13.769011881819848</v>
      </c>
      <c r="AK28" s="85">
        <f t="shared" si="2"/>
        <v>8.9800776864106915</v>
      </c>
      <c r="AL28" s="85">
        <f t="shared" si="2"/>
        <v>4.3305322582969179</v>
      </c>
      <c r="AM28" s="86">
        <f t="shared" si="2"/>
        <v>0.45840193711223987</v>
      </c>
      <c r="AN28" s="87">
        <f t="shared" si="2"/>
        <v>16.504713620889358</v>
      </c>
      <c r="AO28" s="85">
        <f t="shared" si="2"/>
        <v>2.930238952611393</v>
      </c>
      <c r="AP28" s="85">
        <f t="shared" si="2"/>
        <v>0.41662260460548545</v>
      </c>
      <c r="AQ28" s="85">
        <f t="shared" si="2"/>
        <v>2.2255346524013193</v>
      </c>
      <c r="AR28" s="85">
        <f t="shared" si="2"/>
        <v>2.8092191985178316</v>
      </c>
      <c r="AS28" s="85">
        <f t="shared" si="2"/>
        <v>1.230153940814237</v>
      </c>
      <c r="AT28" s="85">
        <f t="shared" si="2"/>
        <v>6.8929442719390899</v>
      </c>
      <c r="AU28" s="88">
        <f t="shared" si="2"/>
        <v>34.817247815589717</v>
      </c>
      <c r="AV28" s="87">
        <f t="shared" si="2"/>
        <v>13.659948897718138</v>
      </c>
      <c r="AW28" s="85">
        <f t="shared" si="2"/>
        <v>2.0721224291296259</v>
      </c>
      <c r="AX28" s="85">
        <f t="shared" si="4"/>
        <v>10.186666746377092</v>
      </c>
      <c r="AY28" s="86">
        <f t="shared" si="1"/>
        <v>1.4011597222114183</v>
      </c>
      <c r="AZ28" s="89">
        <f t="shared" si="1"/>
        <v>5.2300725117694985E-2</v>
      </c>
      <c r="BA28" s="90">
        <f t="shared" si="1"/>
        <v>0.17318779407134777</v>
      </c>
      <c r="BB28" s="91">
        <f t="shared" si="1"/>
        <v>20.784222197019691</v>
      </c>
      <c r="BC28" s="92">
        <f t="shared" si="1"/>
        <v>0.23611411005860014</v>
      </c>
      <c r="BD28" s="92">
        <f t="shared" si="1"/>
        <v>3.2529260106719292E-3</v>
      </c>
      <c r="BE28" s="92" t="str">
        <f t="shared" si="1"/>
        <v/>
      </c>
      <c r="BF28" s="92" t="str">
        <f t="shared" si="1"/>
        <v/>
      </c>
      <c r="BG28" s="93">
        <f t="shared" si="3"/>
        <v>99.999999984147536</v>
      </c>
      <c r="BH28" s="16"/>
      <c r="BI28" s="68"/>
    </row>
    <row r="29" spans="1:61" x14ac:dyDescent="0.2">
      <c r="A29" s="141"/>
      <c r="B29" s="43" t="s">
        <v>25</v>
      </c>
      <c r="C29" s="44">
        <v>283.66797687000002</v>
      </c>
      <c r="D29" s="45">
        <v>279.44292430000002</v>
      </c>
      <c r="E29" s="46">
        <v>138.99566940000003</v>
      </c>
      <c r="F29" s="47">
        <v>131.20542434999999</v>
      </c>
      <c r="G29" s="47">
        <v>4.5931811399999996</v>
      </c>
      <c r="H29" s="48">
        <v>3.1970639099999998</v>
      </c>
      <c r="I29" s="49">
        <v>28.877908829999999</v>
      </c>
      <c r="J29" s="47">
        <v>3.7095889999999998</v>
      </c>
      <c r="K29" s="47">
        <v>1.0672509999999999</v>
      </c>
      <c r="L29" s="47">
        <v>6.4192976500000007</v>
      </c>
      <c r="M29" s="47">
        <v>1.3366866500000001</v>
      </c>
      <c r="N29" s="47">
        <v>4.2352907899999996</v>
      </c>
      <c r="O29" s="47">
        <v>12.109793750000001</v>
      </c>
      <c r="P29" s="50">
        <v>63.823548009999996</v>
      </c>
      <c r="Q29" s="49">
        <v>47.745798059999998</v>
      </c>
      <c r="R29" s="47">
        <v>5.8757276300000001</v>
      </c>
      <c r="S29" s="47">
        <v>31.175578789999999</v>
      </c>
      <c r="T29" s="48">
        <v>10.69449165</v>
      </c>
      <c r="U29" s="51" t="s">
        <v>34</v>
      </c>
      <c r="V29" s="52">
        <v>4.2250525699999999</v>
      </c>
      <c r="W29" s="53">
        <v>19.146518310000001</v>
      </c>
      <c r="X29" s="54">
        <v>1.4587529099999998</v>
      </c>
      <c r="Y29" s="54">
        <v>0.59910531</v>
      </c>
      <c r="Z29" s="54" t="s">
        <v>34</v>
      </c>
      <c r="AA29" s="54" t="s">
        <v>34</v>
      </c>
      <c r="AB29" s="54">
        <v>304.87235340999996</v>
      </c>
      <c r="AC29" s="55"/>
      <c r="AD29" s="5"/>
      <c r="AE29" s="224"/>
      <c r="AF29" s="142"/>
      <c r="AG29" s="139" t="s">
        <v>25</v>
      </c>
      <c r="AH29" s="56">
        <f t="shared" si="2"/>
        <v>93.044834566719871</v>
      </c>
      <c r="AI29" s="57">
        <f t="shared" si="2"/>
        <v>91.658991435080438</v>
      </c>
      <c r="AJ29" s="58">
        <f t="shared" si="2"/>
        <v>45.591431248301866</v>
      </c>
      <c r="AK29" s="59">
        <f t="shared" si="2"/>
        <v>43.036183137784114</v>
      </c>
      <c r="AL29" s="59">
        <f t="shared" si="2"/>
        <v>1.5065915582784821</v>
      </c>
      <c r="AM29" s="60">
        <f t="shared" si="2"/>
        <v>1.0486565522392606</v>
      </c>
      <c r="AN29" s="61">
        <f t="shared" si="2"/>
        <v>9.472131043369572</v>
      </c>
      <c r="AO29" s="59">
        <f t="shared" si="2"/>
        <v>1.2167679222166963</v>
      </c>
      <c r="AP29" s="59">
        <f t="shared" si="2"/>
        <v>0.35006486749709775</v>
      </c>
      <c r="AQ29" s="59">
        <f t="shared" si="2"/>
        <v>2.1055689629446883</v>
      </c>
      <c r="AR29" s="59">
        <f t="shared" si="2"/>
        <v>0.438441411642987</v>
      </c>
      <c r="AS29" s="59">
        <f t="shared" si="2"/>
        <v>1.3892013305333315</v>
      </c>
      <c r="AT29" s="59">
        <f t="shared" si="2"/>
        <v>3.9720865518148338</v>
      </c>
      <c r="AU29" s="62">
        <f t="shared" si="2"/>
        <v>20.934514821082676</v>
      </c>
      <c r="AV29" s="61">
        <f t="shared" si="2"/>
        <v>15.660914322326319</v>
      </c>
      <c r="AW29" s="59">
        <f t="shared" si="2"/>
        <v>1.92727466570187</v>
      </c>
      <c r="AX29" s="59">
        <f t="shared" si="4"/>
        <v>10.225780869042692</v>
      </c>
      <c r="AY29" s="60">
        <f t="shared" si="1"/>
        <v>3.5078587908618202</v>
      </c>
      <c r="AZ29" s="63" t="str">
        <f t="shared" si="1"/>
        <v/>
      </c>
      <c r="BA29" s="64">
        <f t="shared" si="1"/>
        <v>1.3858431316394386</v>
      </c>
      <c r="BB29" s="65">
        <f t="shared" si="1"/>
        <v>6.2801753244746612</v>
      </c>
      <c r="BC29" s="66">
        <f t="shared" si="1"/>
        <v>0.47847989287445569</v>
      </c>
      <c r="BD29" s="66">
        <f t="shared" si="1"/>
        <v>0.19651021265096746</v>
      </c>
      <c r="BE29" s="66" t="str">
        <f t="shared" si="1"/>
        <v/>
      </c>
      <c r="BF29" s="66" t="str">
        <f t="shared" si="1"/>
        <v/>
      </c>
      <c r="BG29" s="67">
        <f t="shared" si="3"/>
        <v>99.99999999671995</v>
      </c>
      <c r="BH29" s="423">
        <f>AN29+BB29</f>
        <v>15.752306367844234</v>
      </c>
      <c r="BI29" s="68">
        <f>AY29+BC29</f>
        <v>3.986338683736276</v>
      </c>
    </row>
    <row r="30" spans="1:61" x14ac:dyDescent="0.2">
      <c r="A30" s="141"/>
      <c r="B30" s="70" t="s">
        <v>26</v>
      </c>
      <c r="C30" s="71">
        <v>39.181250259999999</v>
      </c>
      <c r="D30" s="72">
        <v>38.168481040000003</v>
      </c>
      <c r="E30" s="73">
        <v>10.250541849999999</v>
      </c>
      <c r="F30" s="74">
        <v>8.1570154800000001</v>
      </c>
      <c r="G30" s="74">
        <v>2.0935263700000002</v>
      </c>
      <c r="H30" s="75" t="s">
        <v>34</v>
      </c>
      <c r="I30" s="76">
        <v>7.4653979499999998</v>
      </c>
      <c r="J30" s="74">
        <v>9.7994569999999989E-2</v>
      </c>
      <c r="K30" s="74" t="s">
        <v>34</v>
      </c>
      <c r="L30" s="74">
        <v>1.2316677</v>
      </c>
      <c r="M30" s="74">
        <v>1.23511744</v>
      </c>
      <c r="N30" s="74">
        <v>0.73995600000000006</v>
      </c>
      <c r="O30" s="74">
        <v>4.1606622399999997</v>
      </c>
      <c r="P30" s="77">
        <v>16.234697019999999</v>
      </c>
      <c r="Q30" s="76">
        <v>4.15153382</v>
      </c>
      <c r="R30" s="74">
        <v>0.96096741999999991</v>
      </c>
      <c r="S30" s="74">
        <v>1.9049784700000001</v>
      </c>
      <c r="T30" s="75">
        <v>1.2855879299999999</v>
      </c>
      <c r="U30" s="78">
        <v>6.6310389999999997E-2</v>
      </c>
      <c r="V30" s="79">
        <v>1.01276922</v>
      </c>
      <c r="W30" s="80">
        <v>4.1094328500000001</v>
      </c>
      <c r="X30" s="81">
        <v>4.5825049999999999E-2</v>
      </c>
      <c r="Y30" s="81">
        <v>3.2274169999999998E-2</v>
      </c>
      <c r="Z30" s="81" t="s">
        <v>34</v>
      </c>
      <c r="AA30" s="81">
        <v>0.13195104000000002</v>
      </c>
      <c r="AB30" s="81">
        <v>43.50073338</v>
      </c>
      <c r="AC30" s="55"/>
      <c r="AD30" s="5"/>
      <c r="AE30" s="224"/>
      <c r="AF30" s="142"/>
      <c r="AG30" s="82" t="s">
        <v>26</v>
      </c>
      <c r="AH30" s="83">
        <f t="shared" si="2"/>
        <v>90.070321154663716</v>
      </c>
      <c r="AI30" s="57">
        <f t="shared" si="2"/>
        <v>87.742155302486083</v>
      </c>
      <c r="AJ30" s="84">
        <f t="shared" si="2"/>
        <v>23.564066749074193</v>
      </c>
      <c r="AK30" s="85">
        <f t="shared" si="2"/>
        <v>18.751443587731075</v>
      </c>
      <c r="AL30" s="85">
        <f t="shared" si="2"/>
        <v>4.8126231613431258</v>
      </c>
      <c r="AM30" s="86" t="str">
        <f t="shared" si="2"/>
        <v/>
      </c>
      <c r="AN30" s="87">
        <f t="shared" si="2"/>
        <v>17.16154503600233</v>
      </c>
      <c r="AO30" s="85">
        <f t="shared" si="2"/>
        <v>0.22527107564824228</v>
      </c>
      <c r="AP30" s="85" t="str">
        <f t="shared" si="2"/>
        <v/>
      </c>
      <c r="AQ30" s="85">
        <f t="shared" si="2"/>
        <v>2.8313722650162827</v>
      </c>
      <c r="AR30" s="85">
        <f t="shared" si="2"/>
        <v>2.8393025680984509</v>
      </c>
      <c r="AS30" s="85">
        <f t="shared" si="2"/>
        <v>1.7010195978447666</v>
      </c>
      <c r="AT30" s="85">
        <f t="shared" si="2"/>
        <v>9.5645795293945923</v>
      </c>
      <c r="AU30" s="88">
        <f t="shared" si="2"/>
        <v>37.3205133765954</v>
      </c>
      <c r="AV30" s="87">
        <f t="shared" si="2"/>
        <v>9.5435950096159043</v>
      </c>
      <c r="AW30" s="85">
        <f t="shared" si="2"/>
        <v>2.2090832621268328</v>
      </c>
      <c r="AX30" s="85">
        <f t="shared" si="4"/>
        <v>4.3791870205016767</v>
      </c>
      <c r="AY30" s="86">
        <f t="shared" si="1"/>
        <v>2.9553247269873957</v>
      </c>
      <c r="AZ30" s="89">
        <f t="shared" si="1"/>
        <v>0.15243510821012277</v>
      </c>
      <c r="BA30" s="90">
        <f t="shared" si="1"/>
        <v>2.3281658521776398</v>
      </c>
      <c r="BB30" s="91">
        <f t="shared" si="1"/>
        <v>9.4468128022167157</v>
      </c>
      <c r="BC30" s="92">
        <f t="shared" si="1"/>
        <v>0.10534316651559864</v>
      </c>
      <c r="BD30" s="92">
        <f t="shared" si="1"/>
        <v>7.4192243422816509E-2</v>
      </c>
      <c r="BE30" s="92" t="str">
        <f t="shared" si="1"/>
        <v/>
      </c>
      <c r="BF30" s="92">
        <f t="shared" si="1"/>
        <v>0.30333061019303675</v>
      </c>
      <c r="BG30" s="93">
        <f t="shared" si="3"/>
        <v>99.999999977011882</v>
      </c>
      <c r="BH30" s="16"/>
      <c r="BI30" s="68"/>
    </row>
    <row r="31" spans="1:61" x14ac:dyDescent="0.2">
      <c r="A31" s="141"/>
      <c r="B31" s="43" t="s">
        <v>27</v>
      </c>
      <c r="C31" s="44">
        <v>63.443817280000005</v>
      </c>
      <c r="D31" s="45">
        <v>62.649932500000006</v>
      </c>
      <c r="E31" s="46">
        <v>18.262982700000002</v>
      </c>
      <c r="F31" s="47">
        <v>15.213044180000001</v>
      </c>
      <c r="G31" s="47">
        <v>1.8834574399999999</v>
      </c>
      <c r="H31" s="48">
        <v>1.16648109</v>
      </c>
      <c r="I31" s="49">
        <v>14.714285840000001</v>
      </c>
      <c r="J31" s="47">
        <v>0.88990606999999999</v>
      </c>
      <c r="K31" s="47">
        <v>0.35335334000000002</v>
      </c>
      <c r="L31" s="47">
        <v>3.6027357699999998</v>
      </c>
      <c r="M31" s="47">
        <v>0.20421365999999999</v>
      </c>
      <c r="N31" s="47">
        <v>0.92960445999999997</v>
      </c>
      <c r="O31" s="47">
        <v>8.7344725299999997</v>
      </c>
      <c r="P31" s="50">
        <v>18.264581030000002</v>
      </c>
      <c r="Q31" s="49">
        <v>10.76005724</v>
      </c>
      <c r="R31" s="47">
        <v>2.0530831699999998</v>
      </c>
      <c r="S31" s="47">
        <v>7.2182742600000003</v>
      </c>
      <c r="T31" s="48">
        <v>1.4886998</v>
      </c>
      <c r="U31" s="51">
        <v>0.6480256900000001</v>
      </c>
      <c r="V31" s="52">
        <v>0.79388477999999996</v>
      </c>
      <c r="W31" s="53">
        <v>10.68998785</v>
      </c>
      <c r="X31" s="54">
        <v>0.13555605000000001</v>
      </c>
      <c r="Y31" s="54">
        <v>1.027425E-2</v>
      </c>
      <c r="Z31" s="54" t="s">
        <v>34</v>
      </c>
      <c r="AA31" s="54" t="s">
        <v>34</v>
      </c>
      <c r="AB31" s="54">
        <v>74.279635429999999</v>
      </c>
      <c r="AC31" s="55"/>
      <c r="AD31" s="5"/>
      <c r="AE31" s="224"/>
      <c r="AF31" s="142"/>
      <c r="AG31" s="139" t="s">
        <v>27</v>
      </c>
      <c r="AH31" s="56">
        <f t="shared" si="2"/>
        <v>85.412127984645934</v>
      </c>
      <c r="AI31" s="57">
        <f t="shared" si="2"/>
        <v>84.343349475698957</v>
      </c>
      <c r="AJ31" s="58">
        <f t="shared" si="2"/>
        <v>24.58679635983238</v>
      </c>
      <c r="AK31" s="59">
        <f t="shared" si="2"/>
        <v>20.480773891703524</v>
      </c>
      <c r="AL31" s="59">
        <f t="shared" si="2"/>
        <v>2.5356309695070349</v>
      </c>
      <c r="AM31" s="60">
        <f t="shared" si="2"/>
        <v>1.5703915120844583</v>
      </c>
      <c r="AN31" s="61">
        <f t="shared" si="2"/>
        <v>19.809313487902777</v>
      </c>
      <c r="AO31" s="59">
        <f t="shared" si="2"/>
        <v>1.1980485160547589</v>
      </c>
      <c r="AP31" s="59">
        <f t="shared" si="2"/>
        <v>0.47570688514349918</v>
      </c>
      <c r="AQ31" s="59">
        <f t="shared" si="2"/>
        <v>4.8502335117074766</v>
      </c>
      <c r="AR31" s="59">
        <f t="shared" si="2"/>
        <v>0.2749255012061117</v>
      </c>
      <c r="AS31" s="59">
        <f t="shared" si="2"/>
        <v>1.251493029844021</v>
      </c>
      <c r="AT31" s="59">
        <f t="shared" si="2"/>
        <v>11.758906030484269</v>
      </c>
      <c r="AU31" s="62">
        <f t="shared" si="2"/>
        <v>24.588948133990595</v>
      </c>
      <c r="AV31" s="61">
        <f t="shared" si="2"/>
        <v>14.48587782870867</v>
      </c>
      <c r="AW31" s="59">
        <f t="shared" si="2"/>
        <v>2.7639919853063821</v>
      </c>
      <c r="AX31" s="59">
        <f t="shared" si="4"/>
        <v>9.7177028646059949</v>
      </c>
      <c r="AY31" s="60">
        <f t="shared" si="1"/>
        <v>2.0041829653336523</v>
      </c>
      <c r="AZ31" s="63">
        <f t="shared" si="1"/>
        <v>0.8724136652645389</v>
      </c>
      <c r="BA31" s="64">
        <f t="shared" si="1"/>
        <v>1.068778508946971</v>
      </c>
      <c r="BB31" s="65">
        <f t="shared" si="1"/>
        <v>14.391545930612546</v>
      </c>
      <c r="BC31" s="66">
        <f t="shared" si="1"/>
        <v>0.18249423171677515</v>
      </c>
      <c r="BD31" s="66">
        <f t="shared" si="1"/>
        <v>1.3831853024753061E-2</v>
      </c>
      <c r="BE31" s="66" t="str">
        <f t="shared" si="1"/>
        <v/>
      </c>
      <c r="BF31" s="66" t="str">
        <f t="shared" si="1"/>
        <v/>
      </c>
      <c r="BG31" s="67">
        <f t="shared" si="3"/>
        <v>100.00000000000001</v>
      </c>
      <c r="BH31" s="16"/>
      <c r="BI31" s="68"/>
    </row>
    <row r="32" spans="1:61" x14ac:dyDescent="0.2">
      <c r="A32" s="141"/>
      <c r="B32" s="70" t="s">
        <v>28</v>
      </c>
      <c r="C32" s="143">
        <v>12.05411232</v>
      </c>
      <c r="D32" s="144">
        <v>11.92901706</v>
      </c>
      <c r="E32" s="145">
        <v>4.4919405399999999</v>
      </c>
      <c r="F32" s="146">
        <v>4.4918141800000004</v>
      </c>
      <c r="G32" s="146" t="s">
        <v>34</v>
      </c>
      <c r="H32" s="147">
        <v>1.2637E-4</v>
      </c>
      <c r="I32" s="148">
        <v>1.6903287</v>
      </c>
      <c r="J32" s="146">
        <v>0.19714693</v>
      </c>
      <c r="K32" s="146">
        <v>0.11868255000000001</v>
      </c>
      <c r="L32" s="146">
        <v>7.6283730000000008E-2</v>
      </c>
      <c r="M32" s="146">
        <v>0.27420021</v>
      </c>
      <c r="N32" s="146">
        <v>9.1328919999999994E-2</v>
      </c>
      <c r="O32" s="146">
        <v>0.93268636999999999</v>
      </c>
      <c r="P32" s="149">
        <v>4.5494330999999999</v>
      </c>
      <c r="Q32" s="148">
        <v>1.1941665700000001</v>
      </c>
      <c r="R32" s="146">
        <v>0.33436156</v>
      </c>
      <c r="S32" s="146">
        <v>0.64857231999999998</v>
      </c>
      <c r="T32" s="147">
        <v>0.21123269</v>
      </c>
      <c r="U32" s="150">
        <v>3.1481300000000003E-3</v>
      </c>
      <c r="V32" s="151">
        <v>0.12509525999999999</v>
      </c>
      <c r="W32" s="152">
        <v>0.78792786999999997</v>
      </c>
      <c r="X32" s="153">
        <v>3.0619779999999999E-2</v>
      </c>
      <c r="Y32" s="153">
        <v>1.9536870000000001E-2</v>
      </c>
      <c r="Z32" s="153" t="s">
        <v>34</v>
      </c>
      <c r="AA32" s="153" t="s">
        <v>34</v>
      </c>
      <c r="AB32" s="153">
        <v>12.89219684</v>
      </c>
      <c r="AC32" s="55"/>
      <c r="AD32" s="5"/>
      <c r="AE32" s="224"/>
      <c r="AF32" s="142"/>
      <c r="AG32" s="82" t="s">
        <v>28</v>
      </c>
      <c r="AH32" s="154">
        <f t="shared" si="2"/>
        <v>93.499288520016108</v>
      </c>
      <c r="AI32" s="57">
        <f t="shared" si="2"/>
        <v>92.528970880962746</v>
      </c>
      <c r="AJ32" s="155">
        <f t="shared" si="2"/>
        <v>34.842320480735076</v>
      </c>
      <c r="AK32" s="156">
        <f t="shared" si="2"/>
        <v>34.841340352975877</v>
      </c>
      <c r="AL32" s="156" t="str">
        <f t="shared" si="2"/>
        <v/>
      </c>
      <c r="AM32" s="157">
        <f t="shared" si="2"/>
        <v>9.8020532550292631E-4</v>
      </c>
      <c r="AN32" s="158">
        <f t="shared" si="2"/>
        <v>13.111254202662328</v>
      </c>
      <c r="AO32" s="156">
        <f t="shared" si="2"/>
        <v>1.5291957797938802</v>
      </c>
      <c r="AP32" s="156">
        <f t="shared" si="2"/>
        <v>0.92057662067157842</v>
      </c>
      <c r="AQ32" s="156">
        <f t="shared" si="2"/>
        <v>0.59170466404389777</v>
      </c>
      <c r="AR32" s="156">
        <f t="shared" si="2"/>
        <v>2.1268695584080146</v>
      </c>
      <c r="AS32" s="156">
        <f t="shared" si="2"/>
        <v>0.70840463524911546</v>
      </c>
      <c r="AT32" s="156">
        <f t="shared" si="2"/>
        <v>7.2345030220621416</v>
      </c>
      <c r="AU32" s="159">
        <f t="shared" si="2"/>
        <v>35.288268992951551</v>
      </c>
      <c r="AV32" s="158">
        <f t="shared" si="2"/>
        <v>9.2627081700685547</v>
      </c>
      <c r="AW32" s="156">
        <f t="shared" si="2"/>
        <v>2.5935188870417525</v>
      </c>
      <c r="AX32" s="156">
        <f t="shared" si="4"/>
        <v>5.0307354754909248</v>
      </c>
      <c r="AY32" s="157">
        <f t="shared" si="1"/>
        <v>1.6384538075358768</v>
      </c>
      <c r="AZ32" s="160">
        <f t="shared" si="1"/>
        <v>2.4418879412641668E-2</v>
      </c>
      <c r="BA32" s="161">
        <f t="shared" si="1"/>
        <v>0.97031763905336077</v>
      </c>
      <c r="BB32" s="162">
        <f t="shared" si="1"/>
        <v>6.1116649069096898</v>
      </c>
      <c r="BC32" s="163">
        <f t="shared" si="1"/>
        <v>0.23750630230060929</v>
      </c>
      <c r="BD32" s="163">
        <f t="shared" si="1"/>
        <v>0.15154027077358834</v>
      </c>
      <c r="BE32" s="163" t="str">
        <f t="shared" si="1"/>
        <v/>
      </c>
      <c r="BF32" s="163" t="str">
        <f t="shared" si="1"/>
        <v/>
      </c>
      <c r="BG32" s="164">
        <f t="shared" si="3"/>
        <v>100</v>
      </c>
      <c r="BH32" s="16"/>
      <c r="BI32" s="68"/>
    </row>
    <row r="33" spans="1:61" x14ac:dyDescent="0.2">
      <c r="A33" s="141"/>
      <c r="B33" s="43" t="s">
        <v>29</v>
      </c>
      <c r="C33" s="165">
        <v>23.791697789999997</v>
      </c>
      <c r="D33" s="166">
        <v>23.778529330000001</v>
      </c>
      <c r="E33" s="167">
        <v>6.4040666699999997</v>
      </c>
      <c r="F33" s="168">
        <v>3.9225835900000003</v>
      </c>
      <c r="G33" s="168">
        <v>1.50398885</v>
      </c>
      <c r="H33" s="169">
        <v>0.97749423000000002</v>
      </c>
      <c r="I33" s="170">
        <v>5.8821173699999996</v>
      </c>
      <c r="J33" s="168">
        <v>2.1788769800000001</v>
      </c>
      <c r="K33" s="168">
        <v>9.5262960000000008E-2</v>
      </c>
      <c r="L33" s="168">
        <v>0.47337578000000002</v>
      </c>
      <c r="M33" s="168">
        <v>0.39048513000000001</v>
      </c>
      <c r="N33" s="168">
        <v>0.3420088</v>
      </c>
      <c r="O33" s="168">
        <v>2.4021077299999996</v>
      </c>
      <c r="P33" s="171">
        <v>7.0450451699999999</v>
      </c>
      <c r="Q33" s="170">
        <v>4.3791305300000003</v>
      </c>
      <c r="R33" s="168">
        <v>1.1498155200000002</v>
      </c>
      <c r="S33" s="168">
        <v>2.8940300200000002</v>
      </c>
      <c r="T33" s="169">
        <v>0.33528499</v>
      </c>
      <c r="U33" s="172">
        <v>6.8169590000000002E-2</v>
      </c>
      <c r="V33" s="173">
        <v>1.316847E-2</v>
      </c>
      <c r="W33" s="174">
        <v>7.2848744500000002</v>
      </c>
      <c r="X33" s="175">
        <v>7.2116840000000001E-2</v>
      </c>
      <c r="Y33" s="175">
        <v>7.0960000000000001E-4</v>
      </c>
      <c r="Z33" s="175" t="s">
        <v>34</v>
      </c>
      <c r="AA33" s="175">
        <v>4.5874999999999999E-2</v>
      </c>
      <c r="AB33" s="175">
        <v>31.19527368</v>
      </c>
      <c r="AC33" s="55"/>
      <c r="AD33" s="5"/>
      <c r="AE33" s="224"/>
      <c r="AF33" s="142"/>
      <c r="AG33" s="139" t="s">
        <v>29</v>
      </c>
      <c r="AH33" s="176">
        <f t="shared" si="2"/>
        <v>76.266994911006009</v>
      </c>
      <c r="AI33" s="57">
        <f t="shared" si="2"/>
        <v>76.224781913822284</v>
      </c>
      <c r="AJ33" s="177">
        <f t="shared" si="2"/>
        <v>20.528964533835115</v>
      </c>
      <c r="AK33" s="178">
        <f t="shared" si="2"/>
        <v>12.574288112480506</v>
      </c>
      <c r="AL33" s="178">
        <f t="shared" si="2"/>
        <v>4.821207422085358</v>
      </c>
      <c r="AM33" s="179">
        <f t="shared" si="2"/>
        <v>3.133468999269251</v>
      </c>
      <c r="AN33" s="180">
        <f t="shared" si="2"/>
        <v>18.855796651565072</v>
      </c>
      <c r="AO33" s="178">
        <f t="shared" si="2"/>
        <v>6.9846381293231854</v>
      </c>
      <c r="AP33" s="178">
        <f t="shared" si="2"/>
        <v>0.30537625980526423</v>
      </c>
      <c r="AQ33" s="178">
        <f t="shared" si="2"/>
        <v>1.5174599359373213</v>
      </c>
      <c r="AR33" s="178">
        <f t="shared" si="2"/>
        <v>1.2517445238839142</v>
      </c>
      <c r="AS33" s="178">
        <f t="shared" si="2"/>
        <v>1.0963481311570271</v>
      </c>
      <c r="AT33" s="178">
        <f t="shared" si="2"/>
        <v>7.7002297035144958</v>
      </c>
      <c r="AU33" s="181">
        <f t="shared" si="2"/>
        <v>22.583694062978324</v>
      </c>
      <c r="AV33" s="180">
        <f t="shared" si="2"/>
        <v>14.037801286569767</v>
      </c>
      <c r="AW33" s="178">
        <f t="shared" si="2"/>
        <v>3.6858645056131469</v>
      </c>
      <c r="AX33" s="178">
        <f t="shared" si="4"/>
        <v>9.2771425879665514</v>
      </c>
      <c r="AY33" s="179">
        <f t="shared" si="1"/>
        <v>1.0747941929900708</v>
      </c>
      <c r="AZ33" s="182">
        <f t="shared" si="1"/>
        <v>0.21852537887399617</v>
      </c>
      <c r="BA33" s="183">
        <f t="shared" si="1"/>
        <v>4.2213029239883237E-2</v>
      </c>
      <c r="BB33" s="184">
        <f t="shared" si="1"/>
        <v>23.352494114101969</v>
      </c>
      <c r="BC33" s="185">
        <f t="shared" si="1"/>
        <v>0.23117873797092459</v>
      </c>
      <c r="BD33" s="185">
        <f t="shared" si="1"/>
        <v>2.2747035569524133E-3</v>
      </c>
      <c r="BE33" s="185" t="str">
        <f t="shared" si="1"/>
        <v/>
      </c>
      <c r="BF33" s="185">
        <f t="shared" si="1"/>
        <v>0.14705753336413749</v>
      </c>
      <c r="BG33" s="186">
        <f t="shared" si="3"/>
        <v>100</v>
      </c>
      <c r="BH33" s="16"/>
      <c r="BI33" s="68"/>
    </row>
    <row r="34" spans="1:61" x14ac:dyDescent="0.2">
      <c r="A34" s="141"/>
      <c r="B34" s="70" t="s">
        <v>30</v>
      </c>
      <c r="C34" s="143">
        <v>34.37908728</v>
      </c>
      <c r="D34" s="144">
        <v>34.302747540000006</v>
      </c>
      <c r="E34" s="145">
        <v>12.867897189999999</v>
      </c>
      <c r="F34" s="146">
        <v>11.03751125</v>
      </c>
      <c r="G34" s="146">
        <v>1.55977119</v>
      </c>
      <c r="H34" s="147">
        <v>0.27061473999999996</v>
      </c>
      <c r="I34" s="148">
        <v>6.0791691800000001</v>
      </c>
      <c r="J34" s="146">
        <v>0.80910562000000008</v>
      </c>
      <c r="K34" s="146">
        <v>9.9684749999999989E-2</v>
      </c>
      <c r="L34" s="146">
        <v>0.70423325000000003</v>
      </c>
      <c r="M34" s="146">
        <v>2.1357572100000004</v>
      </c>
      <c r="N34" s="146">
        <v>0.12634507</v>
      </c>
      <c r="O34" s="146">
        <v>2.2040432700000001</v>
      </c>
      <c r="P34" s="149">
        <v>11.214530060000001</v>
      </c>
      <c r="Q34" s="148">
        <v>3.2015349400000002</v>
      </c>
      <c r="R34" s="146">
        <v>1.0645785000000001</v>
      </c>
      <c r="S34" s="146">
        <v>0.91387607000000004</v>
      </c>
      <c r="T34" s="147">
        <v>1.2230803800000001</v>
      </c>
      <c r="U34" s="150">
        <v>0.93961616000000003</v>
      </c>
      <c r="V34" s="151">
        <v>7.6339740000000003E-2</v>
      </c>
      <c r="W34" s="152">
        <v>3.8834481799999998</v>
      </c>
      <c r="X34" s="153">
        <v>0.20251750000000002</v>
      </c>
      <c r="Y34" s="153" t="s">
        <v>34</v>
      </c>
      <c r="Z34" s="153" t="s">
        <v>34</v>
      </c>
      <c r="AA34" s="153">
        <v>6.595442E-2</v>
      </c>
      <c r="AB34" s="153">
        <v>38.531007369999998</v>
      </c>
      <c r="AC34" s="55"/>
      <c r="AD34" s="5"/>
      <c r="AE34" s="224"/>
      <c r="AF34" s="187"/>
      <c r="AG34" s="82" t="s">
        <v>30</v>
      </c>
      <c r="AH34" s="154">
        <f t="shared" si="2"/>
        <v>89.224470437197397</v>
      </c>
      <c r="AI34" s="57">
        <f t="shared" si="2"/>
        <v>89.026344965763627</v>
      </c>
      <c r="AJ34" s="155">
        <f t="shared" si="2"/>
        <v>33.396212734419358</v>
      </c>
      <c r="AK34" s="156">
        <f t="shared" si="2"/>
        <v>28.645789465119819</v>
      </c>
      <c r="AL34" s="156">
        <f t="shared" si="2"/>
        <v>4.0480934615128392</v>
      </c>
      <c r="AM34" s="157">
        <f t="shared" si="2"/>
        <v>0.70232978183357575</v>
      </c>
      <c r="AN34" s="158">
        <f t="shared" si="2"/>
        <v>15.777342963353725</v>
      </c>
      <c r="AO34" s="156">
        <f t="shared" si="2"/>
        <v>2.0998818230482201</v>
      </c>
      <c r="AP34" s="156">
        <f t="shared" si="2"/>
        <v>0.25871306463067956</v>
      </c>
      <c r="AQ34" s="156">
        <f t="shared" si="2"/>
        <v>1.8277052640682103</v>
      </c>
      <c r="AR34" s="156">
        <f t="shared" si="2"/>
        <v>5.5429571033299467</v>
      </c>
      <c r="AS34" s="156">
        <f t="shared" si="2"/>
        <v>0.32790492287614437</v>
      </c>
      <c r="AT34" s="156">
        <f t="shared" si="2"/>
        <v>5.720180759447401</v>
      </c>
      <c r="AU34" s="159">
        <f t="shared" si="2"/>
        <v>29.105208572178583</v>
      </c>
      <c r="AV34" s="158">
        <f t="shared" si="2"/>
        <v>8.3089832281226439</v>
      </c>
      <c r="AW34" s="156">
        <f t="shared" si="2"/>
        <v>2.762913748340964</v>
      </c>
      <c r="AX34" s="156">
        <f t="shared" si="4"/>
        <v>2.3717938677916277</v>
      </c>
      <c r="AY34" s="157">
        <f t="shared" si="1"/>
        <v>3.1742756379431776</v>
      </c>
      <c r="AZ34" s="160">
        <f t="shared" si="1"/>
        <v>2.4385974417361829</v>
      </c>
      <c r="BA34" s="161">
        <f t="shared" si="1"/>
        <v>0.19812547143378775</v>
      </c>
      <c r="BB34" s="162">
        <f t="shared" si="1"/>
        <v>10.078761094171725</v>
      </c>
      <c r="BC34" s="163">
        <f t="shared" si="1"/>
        <v>0.52559617259755032</v>
      </c>
      <c r="BD34" s="163" t="str">
        <f t="shared" si="1"/>
        <v/>
      </c>
      <c r="BE34" s="163" t="str">
        <f t="shared" si="1"/>
        <v/>
      </c>
      <c r="BF34" s="163">
        <f t="shared" si="1"/>
        <v>0.17117232198645213</v>
      </c>
      <c r="BG34" s="164">
        <f t="shared" si="3"/>
        <v>100.00000002595313</v>
      </c>
      <c r="BH34" s="16"/>
      <c r="BI34" s="68"/>
    </row>
    <row r="35" spans="1:61" x14ac:dyDescent="0.2">
      <c r="A35" s="141"/>
      <c r="B35" s="200" t="s">
        <v>31</v>
      </c>
      <c r="C35" s="188">
        <v>31.872103559999999</v>
      </c>
      <c r="D35" s="189">
        <v>31.42714578</v>
      </c>
      <c r="E35" s="190">
        <v>7.2658190000000005</v>
      </c>
      <c r="F35" s="191">
        <v>5.1715117799999994</v>
      </c>
      <c r="G35" s="191">
        <v>1.73480543</v>
      </c>
      <c r="H35" s="191">
        <v>0.35950179000000004</v>
      </c>
      <c r="I35" s="192">
        <v>5.9143540100000003</v>
      </c>
      <c r="J35" s="191">
        <v>1.1974971999999999</v>
      </c>
      <c r="K35" s="191">
        <v>0.10684045</v>
      </c>
      <c r="L35" s="191">
        <v>0.38096866000000001</v>
      </c>
      <c r="M35" s="191">
        <v>0.60461823000000003</v>
      </c>
      <c r="N35" s="191">
        <v>0.27548443</v>
      </c>
      <c r="O35" s="191">
        <v>3.3489450399999998</v>
      </c>
      <c r="P35" s="193">
        <v>16.083503390000001</v>
      </c>
      <c r="Q35" s="192">
        <v>2.1634693900000004</v>
      </c>
      <c r="R35" s="191">
        <v>0.60588692</v>
      </c>
      <c r="S35" s="191">
        <v>0.43541099000000005</v>
      </c>
      <c r="T35" s="194">
        <v>1.12217148</v>
      </c>
      <c r="U35" s="195" t="s">
        <v>34</v>
      </c>
      <c r="V35" s="196">
        <v>0.44495778000000002</v>
      </c>
      <c r="W35" s="197">
        <v>5.33583462</v>
      </c>
      <c r="X35" s="198">
        <v>0.12257061</v>
      </c>
      <c r="Y35" s="198">
        <v>0.11291174</v>
      </c>
      <c r="Z35" s="198" t="s">
        <v>34</v>
      </c>
      <c r="AA35" s="198" t="s">
        <v>34</v>
      </c>
      <c r="AB35" s="199">
        <v>37.443420530000004</v>
      </c>
      <c r="AC35" s="55"/>
      <c r="AD35" s="5"/>
      <c r="AE35" s="224"/>
      <c r="AF35" s="187"/>
      <c r="AG35" s="200" t="s">
        <v>31</v>
      </c>
      <c r="AH35" s="188">
        <f t="shared" si="2"/>
        <v>85.120705076780538</v>
      </c>
      <c r="AI35" s="189">
        <f t="shared" si="2"/>
        <v>83.932358035560057</v>
      </c>
      <c r="AJ35" s="190">
        <f t="shared" si="2"/>
        <v>19.404795013795713</v>
      </c>
      <c r="AK35" s="191">
        <f t="shared" si="2"/>
        <v>13.811536731417306</v>
      </c>
      <c r="AL35" s="191">
        <f t="shared" si="2"/>
        <v>4.6331382268082537</v>
      </c>
      <c r="AM35" s="191">
        <f t="shared" si="2"/>
        <v>0.96012005557014746</v>
      </c>
      <c r="AN35" s="192">
        <f t="shared" si="2"/>
        <v>15.79544263393716</v>
      </c>
      <c r="AO35" s="191">
        <f t="shared" si="2"/>
        <v>3.1981511919845955</v>
      </c>
      <c r="AP35" s="191">
        <f t="shared" si="2"/>
        <v>0.28533838118341376</v>
      </c>
      <c r="AQ35" s="191">
        <f t="shared" si="2"/>
        <v>1.0174515431750273</v>
      </c>
      <c r="AR35" s="191">
        <f t="shared" si="2"/>
        <v>1.6147515943837836</v>
      </c>
      <c r="AS35" s="191">
        <f t="shared" si="2"/>
        <v>0.73573521355849258</v>
      </c>
      <c r="AT35" s="191">
        <f t="shared" si="2"/>
        <v>8.9440147096518476</v>
      </c>
      <c r="AU35" s="193">
        <f t="shared" si="2"/>
        <v>42.95415098926059</v>
      </c>
      <c r="AV35" s="192">
        <f t="shared" si="2"/>
        <v>5.7779694252735521</v>
      </c>
      <c r="AW35" s="191">
        <f t="shared" si="2"/>
        <v>1.618139879914438</v>
      </c>
      <c r="AX35" s="191">
        <f t="shared" si="4"/>
        <v>1.1628504656809997</v>
      </c>
      <c r="AY35" s="194">
        <f t="shared" si="1"/>
        <v>2.9969790796781135</v>
      </c>
      <c r="AZ35" s="195" t="str">
        <f t="shared" si="1"/>
        <v/>
      </c>
      <c r="BA35" s="196">
        <f t="shared" si="1"/>
        <v>1.1883470412204884</v>
      </c>
      <c r="BB35" s="197">
        <f t="shared" si="1"/>
        <v>14.250393111721408</v>
      </c>
      <c r="BC35" s="198">
        <f t="shared" si="1"/>
        <v>0.32734885933243019</v>
      </c>
      <c r="BD35" s="198">
        <f t="shared" si="1"/>
        <v>0.30155295216561234</v>
      </c>
      <c r="BE35" s="198" t="str">
        <f t="shared" si="1"/>
        <v/>
      </c>
      <c r="BF35" s="198" t="str">
        <f t="shared" si="1"/>
        <v/>
      </c>
      <c r="BG35" s="199">
        <f t="shared" si="3"/>
        <v>99.999999999999986</v>
      </c>
      <c r="BH35" s="55"/>
      <c r="BI35" s="424"/>
    </row>
    <row r="36" spans="1:61" x14ac:dyDescent="0.2">
      <c r="A36" s="141"/>
      <c r="B36" s="82" t="s">
        <v>36</v>
      </c>
      <c r="C36" s="143">
        <v>1.8952469799999998</v>
      </c>
      <c r="D36" s="144">
        <v>1.7203742699999998</v>
      </c>
      <c r="E36" s="145">
        <v>1.77523E-3</v>
      </c>
      <c r="F36" s="146">
        <v>1.77523E-3</v>
      </c>
      <c r="G36" s="146" t="s">
        <v>34</v>
      </c>
      <c r="H36" s="147" t="s">
        <v>34</v>
      </c>
      <c r="I36" s="148">
        <v>4.363914E-2</v>
      </c>
      <c r="J36" s="146">
        <v>1.2801199999999998E-3</v>
      </c>
      <c r="K36" s="146">
        <v>6.1263300000000001E-3</v>
      </c>
      <c r="L36" s="146" t="s">
        <v>34</v>
      </c>
      <c r="M36" s="146" t="s">
        <v>34</v>
      </c>
      <c r="N36" s="146">
        <v>1.560745E-2</v>
      </c>
      <c r="O36" s="146">
        <v>2.0625230000000001E-2</v>
      </c>
      <c r="P36" s="149">
        <v>1.13773828</v>
      </c>
      <c r="Q36" s="148">
        <v>0.53686091000000002</v>
      </c>
      <c r="R36" s="146">
        <v>2.9061599999999996E-3</v>
      </c>
      <c r="S36" s="146">
        <v>5.3687800000000001E-3</v>
      </c>
      <c r="T36" s="147">
        <v>0.52858596999999996</v>
      </c>
      <c r="U36" s="150">
        <v>3.6071999999999998E-4</v>
      </c>
      <c r="V36" s="151">
        <v>0.17487271000000001</v>
      </c>
      <c r="W36" s="152">
        <v>1.6837492600000001</v>
      </c>
      <c r="X36" s="153">
        <v>5.4852800000000004E-3</v>
      </c>
      <c r="Y36" s="153">
        <v>5.7556200000000004E-3</v>
      </c>
      <c r="Z36" s="153" t="s">
        <v>34</v>
      </c>
      <c r="AA36" s="153" t="s">
        <v>34</v>
      </c>
      <c r="AB36" s="153">
        <v>3.5902371500000001</v>
      </c>
      <c r="AC36" s="55"/>
      <c r="AD36" s="5"/>
      <c r="AE36" s="224"/>
      <c r="AF36" s="142"/>
      <c r="AG36" s="82" t="s">
        <v>36</v>
      </c>
      <c r="AH36" s="143">
        <f t="shared" si="2"/>
        <v>52.788907830225085</v>
      </c>
      <c r="AI36" s="144">
        <f t="shared" si="2"/>
        <v>47.918123458780428</v>
      </c>
      <c r="AJ36" s="145">
        <f t="shared" si="2"/>
        <v>4.9446037290322167E-2</v>
      </c>
      <c r="AK36" s="146">
        <f t="shared" si="2"/>
        <v>4.9446037290322167E-2</v>
      </c>
      <c r="AL36" s="146" t="str">
        <f t="shared" si="2"/>
        <v/>
      </c>
      <c r="AM36" s="147" t="str">
        <f t="shared" si="2"/>
        <v/>
      </c>
      <c r="AN36" s="148">
        <f t="shared" si="2"/>
        <v>1.2154946366147428</v>
      </c>
      <c r="AO36" s="146">
        <f t="shared" si="2"/>
        <v>3.5655583364458246E-2</v>
      </c>
      <c r="AP36" s="146">
        <f t="shared" si="2"/>
        <v>0.17063858859574221</v>
      </c>
      <c r="AQ36" s="146" t="str">
        <f t="shared" si="2"/>
        <v/>
      </c>
      <c r="AR36" s="146" t="str">
        <f t="shared" si="2"/>
        <v/>
      </c>
      <c r="AS36" s="146">
        <f t="shared" si="2"/>
        <v>0.4347191939674514</v>
      </c>
      <c r="AT36" s="146">
        <f t="shared" si="2"/>
        <v>0.57448099215395843</v>
      </c>
      <c r="AU36" s="149">
        <f t="shared" si="2"/>
        <v>31.689780715460536</v>
      </c>
      <c r="AV36" s="148">
        <f t="shared" si="2"/>
        <v>14.953355100790485</v>
      </c>
      <c r="AW36" s="146">
        <f t="shared" si="2"/>
        <v>8.094618485021246E-2</v>
      </c>
      <c r="AX36" s="146">
        <f t="shared" si="4"/>
        <v>0.14953831113914021</v>
      </c>
      <c r="AY36" s="147">
        <f t="shared" si="1"/>
        <v>14.722870604801134</v>
      </c>
      <c r="AZ36" s="150">
        <f t="shared" si="1"/>
        <v>1.0047247157475375E-2</v>
      </c>
      <c r="BA36" s="151">
        <f t="shared" si="1"/>
        <v>4.870784371444655</v>
      </c>
      <c r="BB36" s="152">
        <f t="shared" si="1"/>
        <v>46.897995582269544</v>
      </c>
      <c r="BC36" s="153">
        <f t="shared" si="1"/>
        <v>0.1527832221333903</v>
      </c>
      <c r="BD36" s="153">
        <f t="shared" si="1"/>
        <v>0.16031308683884574</v>
      </c>
      <c r="BE36" s="153" t="str">
        <f t="shared" si="1"/>
        <v/>
      </c>
      <c r="BF36" s="153" t="str">
        <f t="shared" si="1"/>
        <v/>
      </c>
      <c r="BG36" s="153">
        <f t="shared" si="3"/>
        <v>99.999999721466878</v>
      </c>
      <c r="BH36" s="55"/>
      <c r="BI36" s="424"/>
    </row>
    <row r="37" spans="1:61" x14ac:dyDescent="0.2">
      <c r="A37" s="141"/>
      <c r="B37" s="139" t="s">
        <v>37</v>
      </c>
      <c r="C37" s="165">
        <v>33.509786120000001</v>
      </c>
      <c r="D37" s="166">
        <v>31.987286539999999</v>
      </c>
      <c r="E37" s="167">
        <v>14.15960671</v>
      </c>
      <c r="F37" s="168">
        <v>1.39154647</v>
      </c>
      <c r="G37" s="168">
        <v>0.89074364000000006</v>
      </c>
      <c r="H37" s="169">
        <v>11.8773166</v>
      </c>
      <c r="I37" s="170">
        <v>2.85707318</v>
      </c>
      <c r="J37" s="168">
        <v>5.3756729999999996E-2</v>
      </c>
      <c r="K37" s="168">
        <v>0.21290667999999999</v>
      </c>
      <c r="L37" s="168">
        <v>0.16194658000000001</v>
      </c>
      <c r="M37" s="168">
        <v>7.1892940000000002E-2</v>
      </c>
      <c r="N37" s="168">
        <v>0.31599876999999998</v>
      </c>
      <c r="O37" s="168">
        <v>2.0405714800000001</v>
      </c>
      <c r="P37" s="171">
        <v>12.238022110000001</v>
      </c>
      <c r="Q37" s="170">
        <v>2.6342508699999998</v>
      </c>
      <c r="R37" s="168">
        <v>0.96238852999999991</v>
      </c>
      <c r="S37" s="168">
        <v>0.35681997999999998</v>
      </c>
      <c r="T37" s="169">
        <v>1.3150423599999999</v>
      </c>
      <c r="U37" s="172">
        <v>9.8333669999999998E-2</v>
      </c>
      <c r="V37" s="173">
        <v>1.5188604499999998</v>
      </c>
      <c r="W37" s="174">
        <v>7.9289841599999997</v>
      </c>
      <c r="X37" s="175">
        <v>0.12740455000000001</v>
      </c>
      <c r="Y37" s="175">
        <v>0.16098287</v>
      </c>
      <c r="Z37" s="175" t="s">
        <v>34</v>
      </c>
      <c r="AA37" s="175" t="s">
        <v>34</v>
      </c>
      <c r="AB37" s="175">
        <v>41.727157700000006</v>
      </c>
      <c r="AC37" s="55"/>
      <c r="AD37" s="5"/>
      <c r="AE37" s="224"/>
      <c r="AF37" s="142"/>
      <c r="AG37" s="139" t="s">
        <v>37</v>
      </c>
      <c r="AH37" s="165">
        <f t="shared" si="2"/>
        <v>80.306898353635034</v>
      </c>
      <c r="AI37" s="166">
        <f t="shared" si="2"/>
        <v>76.658196491538149</v>
      </c>
      <c r="AJ37" s="167">
        <f t="shared" si="2"/>
        <v>33.933791541234065</v>
      </c>
      <c r="AK37" s="168">
        <f t="shared" si="2"/>
        <v>3.3348700144031129</v>
      </c>
      <c r="AL37" s="168">
        <f t="shared" si="2"/>
        <v>2.1346856318469061</v>
      </c>
      <c r="AM37" s="169">
        <f t="shared" si="2"/>
        <v>28.464235894984046</v>
      </c>
      <c r="AN37" s="170">
        <f t="shared" si="2"/>
        <v>6.8470352103565393</v>
      </c>
      <c r="AO37" s="168">
        <f t="shared" si="2"/>
        <v>0.12882911984201595</v>
      </c>
      <c r="AP37" s="168">
        <f t="shared" si="2"/>
        <v>0.51023528017581687</v>
      </c>
      <c r="AQ37" s="168">
        <f t="shared" si="2"/>
        <v>0.38810834220802914</v>
      </c>
      <c r="AR37" s="168">
        <f t="shared" si="2"/>
        <v>0.17229292375214905</v>
      </c>
      <c r="AS37" s="168">
        <f t="shared" si="2"/>
        <v>0.75729761483370794</v>
      </c>
      <c r="AT37" s="168">
        <f t="shared" si="2"/>
        <v>4.89027192954482</v>
      </c>
      <c r="AU37" s="171">
        <f t="shared" si="2"/>
        <v>29.328674140678405</v>
      </c>
      <c r="AV37" s="170">
        <f t="shared" si="2"/>
        <v>6.3130369169621146</v>
      </c>
      <c r="AW37" s="168">
        <f t="shared" si="2"/>
        <v>2.3063840986226576</v>
      </c>
      <c r="AX37" s="168">
        <f t="shared" si="4"/>
        <v>0.85512649235631955</v>
      </c>
      <c r="AY37" s="169">
        <f t="shared" si="1"/>
        <v>3.1515263259831374</v>
      </c>
      <c r="AZ37" s="172">
        <f t="shared" si="1"/>
        <v>0.23565868230703857</v>
      </c>
      <c r="BA37" s="173">
        <f t="shared" si="1"/>
        <v>3.6399806114759632</v>
      </c>
      <c r="BB37" s="174">
        <f t="shared" si="1"/>
        <v>19.001975205227069</v>
      </c>
      <c r="BC37" s="175">
        <f t="shared" si="1"/>
        <v>0.3053276499587701</v>
      </c>
      <c r="BD37" s="175">
        <f t="shared" si="1"/>
        <v>0.38579879117910776</v>
      </c>
      <c r="BE37" s="175" t="str">
        <f t="shared" si="1"/>
        <v/>
      </c>
      <c r="BF37" s="175" t="str">
        <f t="shared" si="1"/>
        <v/>
      </c>
      <c r="BG37" s="175">
        <f t="shared" si="3"/>
        <v>99.999999999999986</v>
      </c>
      <c r="BH37" s="55"/>
      <c r="BI37" s="424"/>
    </row>
    <row r="38" spans="1:61" x14ac:dyDescent="0.2">
      <c r="A38" s="141"/>
      <c r="B38" s="425" t="s">
        <v>38</v>
      </c>
      <c r="C38" s="426">
        <v>34.201148669999995</v>
      </c>
      <c r="D38" s="427">
        <v>34.174753369999998</v>
      </c>
      <c r="E38" s="428">
        <v>3.25236503</v>
      </c>
      <c r="F38" s="429">
        <v>2.9284285799999998</v>
      </c>
      <c r="G38" s="429">
        <v>0.32393643999999999</v>
      </c>
      <c r="H38" s="430" t="s">
        <v>34</v>
      </c>
      <c r="I38" s="431">
        <v>4.4579545999999999</v>
      </c>
      <c r="J38" s="429">
        <v>0.26472399000000002</v>
      </c>
      <c r="K38" s="429">
        <v>0.1022334</v>
      </c>
      <c r="L38" s="429">
        <v>0.62173878000000005</v>
      </c>
      <c r="M38" s="429">
        <v>0.12102372</v>
      </c>
      <c r="N38" s="429">
        <v>0.70806150999999995</v>
      </c>
      <c r="O38" s="429">
        <v>2.6401732</v>
      </c>
      <c r="P38" s="432">
        <v>15.486050520000001</v>
      </c>
      <c r="Q38" s="431">
        <v>10.859988600000001</v>
      </c>
      <c r="R38" s="429">
        <v>3.2344908799999996</v>
      </c>
      <c r="S38" s="429">
        <v>7.0486861500000009</v>
      </c>
      <c r="T38" s="430">
        <v>0.57681156999999994</v>
      </c>
      <c r="U38" s="433">
        <v>0.11839462000000001</v>
      </c>
      <c r="V38" s="434">
        <v>2.63953E-2</v>
      </c>
      <c r="W38" s="435">
        <v>2.02627421</v>
      </c>
      <c r="X38" s="436">
        <v>4.4848149999999996E-2</v>
      </c>
      <c r="Y38" s="436">
        <v>8.8961999999999999E-3</v>
      </c>
      <c r="Z38" s="436">
        <v>1.0586999999999999E-2</v>
      </c>
      <c r="AA38" s="436">
        <v>0.12060133999999999</v>
      </c>
      <c r="AB38" s="437">
        <v>36.412355580000003</v>
      </c>
      <c r="AC38" s="55"/>
      <c r="AD38" s="5"/>
      <c r="AE38" s="224"/>
      <c r="AF38" s="142"/>
      <c r="AG38" s="425" t="s">
        <v>38</v>
      </c>
      <c r="AH38" s="426">
        <f t="shared" si="2"/>
        <v>93.927317047253752</v>
      </c>
      <c r="AI38" s="427">
        <f t="shared" si="2"/>
        <v>93.854827092732663</v>
      </c>
      <c r="AJ38" s="428">
        <f t="shared" si="2"/>
        <v>8.9320368819709302</v>
      </c>
      <c r="AK38" s="429">
        <f t="shared" si="2"/>
        <v>8.0424035560294271</v>
      </c>
      <c r="AL38" s="429">
        <f t="shared" si="2"/>
        <v>0.88963329847829631</v>
      </c>
      <c r="AM38" s="430" t="str">
        <f t="shared" si="2"/>
        <v/>
      </c>
      <c r="AN38" s="431">
        <f t="shared" si="2"/>
        <v>12.242972279575875</v>
      </c>
      <c r="AO38" s="429">
        <f t="shared" si="2"/>
        <v>0.7270169308832175</v>
      </c>
      <c r="AP38" s="429">
        <f t="shared" si="2"/>
        <v>0.28076568618415099</v>
      </c>
      <c r="AQ38" s="429">
        <f t="shared" si="2"/>
        <v>1.707493981360269</v>
      </c>
      <c r="AR38" s="429">
        <f t="shared" si="2"/>
        <v>0.33236992793312709</v>
      </c>
      <c r="AS38" s="429">
        <f t="shared" si="2"/>
        <v>1.9445638677353592</v>
      </c>
      <c r="AT38" s="429">
        <f t="shared" si="2"/>
        <v>7.2507618854797524</v>
      </c>
      <c r="AU38" s="432">
        <f t="shared" si="2"/>
        <v>42.529658609908587</v>
      </c>
      <c r="AV38" s="431">
        <f t="shared" si="2"/>
        <v>29.825009744673046</v>
      </c>
      <c r="AW38" s="429">
        <f t="shared" si="2"/>
        <v>8.8829487367100981</v>
      </c>
      <c r="AX38" s="429">
        <f t="shared" si="4"/>
        <v>19.357951546182282</v>
      </c>
      <c r="AY38" s="430">
        <f t="shared" si="1"/>
        <v>1.584109461780665</v>
      </c>
      <c r="AZ38" s="433">
        <f t="shared" si="1"/>
        <v>0.32514957660423904</v>
      </c>
      <c r="BA38" s="434">
        <f t="shared" si="1"/>
        <v>7.2489954521091152E-2</v>
      </c>
      <c r="BB38" s="435">
        <f t="shared" si="1"/>
        <v>5.5647984804173429</v>
      </c>
      <c r="BC38" s="436">
        <f t="shared" si="1"/>
        <v>0.12316739547779619</v>
      </c>
      <c r="BD38" s="436">
        <f t="shared" si="1"/>
        <v>2.4431816778385965E-2</v>
      </c>
      <c r="BE38" s="436">
        <f t="shared" si="1"/>
        <v>2.9075295545600618E-2</v>
      </c>
      <c r="BF38" s="436">
        <f t="shared" si="1"/>
        <v>0.33120993706389584</v>
      </c>
      <c r="BG38" s="437">
        <f t="shared" si="3"/>
        <v>99.99999997253677</v>
      </c>
      <c r="BH38" s="55"/>
      <c r="BI38" s="424"/>
    </row>
    <row r="39" spans="1:61" x14ac:dyDescent="0.2">
      <c r="A39" s="141"/>
      <c r="B39" s="127" t="s">
        <v>33</v>
      </c>
      <c r="C39" s="438" t="s">
        <v>34</v>
      </c>
      <c r="D39" s="439" t="s">
        <v>34</v>
      </c>
      <c r="E39" s="440" t="s">
        <v>34</v>
      </c>
      <c r="F39" s="441" t="s">
        <v>34</v>
      </c>
      <c r="G39" s="441" t="s">
        <v>34</v>
      </c>
      <c r="H39" s="442" t="s">
        <v>34</v>
      </c>
      <c r="I39" s="443" t="s">
        <v>34</v>
      </c>
      <c r="J39" s="441" t="s">
        <v>34</v>
      </c>
      <c r="K39" s="441" t="s">
        <v>34</v>
      </c>
      <c r="L39" s="441" t="s">
        <v>34</v>
      </c>
      <c r="M39" s="441" t="s">
        <v>34</v>
      </c>
      <c r="N39" s="441" t="s">
        <v>34</v>
      </c>
      <c r="O39" s="441" t="s">
        <v>34</v>
      </c>
      <c r="P39" s="444" t="s">
        <v>34</v>
      </c>
      <c r="Q39" s="443" t="s">
        <v>34</v>
      </c>
      <c r="R39" s="441" t="s">
        <v>34</v>
      </c>
      <c r="S39" s="441" t="s">
        <v>34</v>
      </c>
      <c r="T39" s="442" t="s">
        <v>34</v>
      </c>
      <c r="U39" s="445" t="s">
        <v>34</v>
      </c>
      <c r="V39" s="446" t="s">
        <v>34</v>
      </c>
      <c r="W39" s="447" t="s">
        <v>34</v>
      </c>
      <c r="X39" s="448" t="s">
        <v>34</v>
      </c>
      <c r="Y39" s="448" t="s">
        <v>34</v>
      </c>
      <c r="Z39" s="448" t="s">
        <v>34</v>
      </c>
      <c r="AA39" s="448" t="s">
        <v>34</v>
      </c>
      <c r="AB39" s="448" t="s">
        <v>34</v>
      </c>
      <c r="AC39" s="55"/>
      <c r="AD39" s="5"/>
      <c r="AE39" s="224"/>
      <c r="AF39" s="142"/>
      <c r="AG39" s="127" t="s">
        <v>33</v>
      </c>
      <c r="AH39" s="438" t="str">
        <f t="shared" ref="AH39:AW41" si="5">IF(ISERROR(  (C39/$AB39)*100 ),"",(C39/$AB39)  *100 )</f>
        <v/>
      </c>
      <c r="AI39" s="439" t="str">
        <f t="shared" si="5"/>
        <v/>
      </c>
      <c r="AJ39" s="440" t="str">
        <f t="shared" si="5"/>
        <v/>
      </c>
      <c r="AK39" s="441" t="str">
        <f t="shared" si="5"/>
        <v/>
      </c>
      <c r="AL39" s="441" t="str">
        <f t="shared" si="5"/>
        <v/>
      </c>
      <c r="AM39" s="442" t="str">
        <f t="shared" si="5"/>
        <v/>
      </c>
      <c r="AN39" s="443" t="str">
        <f t="shared" si="5"/>
        <v/>
      </c>
      <c r="AO39" s="441" t="str">
        <f t="shared" si="5"/>
        <v/>
      </c>
      <c r="AP39" s="441" t="str">
        <f t="shared" si="5"/>
        <v/>
      </c>
      <c r="AQ39" s="441" t="str">
        <f t="shared" si="5"/>
        <v/>
      </c>
      <c r="AR39" s="441" t="str">
        <f t="shared" si="5"/>
        <v/>
      </c>
      <c r="AS39" s="441" t="str">
        <f t="shared" si="5"/>
        <v/>
      </c>
      <c r="AT39" s="441" t="str">
        <f t="shared" si="5"/>
        <v/>
      </c>
      <c r="AU39" s="444" t="str">
        <f t="shared" si="5"/>
        <v/>
      </c>
      <c r="AV39" s="443" t="str">
        <f t="shared" si="5"/>
        <v/>
      </c>
      <c r="AW39" s="441" t="str">
        <f t="shared" si="5"/>
        <v/>
      </c>
      <c r="AX39" s="441" t="str">
        <f t="shared" si="4"/>
        <v/>
      </c>
      <c r="AY39" s="442" t="str">
        <f t="shared" si="4"/>
        <v/>
      </c>
      <c r="AZ39" s="445" t="str">
        <f t="shared" si="4"/>
        <v/>
      </c>
      <c r="BA39" s="446" t="str">
        <f t="shared" si="4"/>
        <v/>
      </c>
      <c r="BB39" s="447" t="str">
        <f t="shared" si="4"/>
        <v/>
      </c>
      <c r="BC39" s="448" t="str">
        <f t="shared" si="4"/>
        <v/>
      </c>
      <c r="BD39" s="448" t="str">
        <f t="shared" si="4"/>
        <v/>
      </c>
      <c r="BE39" s="448" t="str">
        <f t="shared" si="4"/>
        <v/>
      </c>
      <c r="BF39" s="448" t="str">
        <f t="shared" si="4"/>
        <v/>
      </c>
      <c r="BG39" s="448"/>
      <c r="BH39" s="55"/>
      <c r="BI39" s="424"/>
    </row>
    <row r="40" spans="1:61" x14ac:dyDescent="0.2">
      <c r="A40" s="141"/>
      <c r="B40" s="212" t="s">
        <v>35</v>
      </c>
      <c r="C40" s="201">
        <v>358.88028703000003</v>
      </c>
      <c r="D40" s="202">
        <v>358.68492549999996</v>
      </c>
      <c r="E40" s="203">
        <v>142.02594568999999</v>
      </c>
      <c r="F40" s="204">
        <v>130.77047938000001</v>
      </c>
      <c r="G40" s="204">
        <v>9.0291996799999996</v>
      </c>
      <c r="H40" s="205">
        <v>2.2262666200000001</v>
      </c>
      <c r="I40" s="206">
        <v>59.868675400000001</v>
      </c>
      <c r="J40" s="204">
        <v>5.6274115</v>
      </c>
      <c r="K40" s="204">
        <v>0.69271769999999999</v>
      </c>
      <c r="L40" s="204">
        <v>6.8201943399999996</v>
      </c>
      <c r="M40" s="204">
        <v>1.2644585799999999</v>
      </c>
      <c r="N40" s="204">
        <v>5.8382835599999998</v>
      </c>
      <c r="O40" s="204">
        <v>39.62560972</v>
      </c>
      <c r="P40" s="207">
        <v>84.874886219999993</v>
      </c>
      <c r="Q40" s="206">
        <v>71.915418189999997</v>
      </c>
      <c r="R40" s="204">
        <v>13.580907680000001</v>
      </c>
      <c r="S40" s="204">
        <v>48.239526570000002</v>
      </c>
      <c r="T40" s="205">
        <v>10.094983940000001</v>
      </c>
      <c r="U40" s="208" t="s">
        <v>34</v>
      </c>
      <c r="V40" s="209">
        <v>0.19523553000000002</v>
      </c>
      <c r="W40" s="210">
        <v>58.734553070000004</v>
      </c>
      <c r="X40" s="211">
        <v>1.65703</v>
      </c>
      <c r="Y40" s="211">
        <v>3.6222300000000002E-3</v>
      </c>
      <c r="Z40" s="211" t="s">
        <v>34</v>
      </c>
      <c r="AA40" s="211" t="s">
        <v>34</v>
      </c>
      <c r="AB40" s="211">
        <v>419.27549233999997</v>
      </c>
      <c r="AC40" s="55"/>
      <c r="AD40" s="5"/>
      <c r="AE40" s="422"/>
      <c r="AF40" s="142"/>
      <c r="AG40" s="212" t="s">
        <v>35</v>
      </c>
      <c r="AH40" s="201">
        <f t="shared" si="5"/>
        <v>85.595340912264888</v>
      </c>
      <c r="AI40" s="202">
        <f t="shared" si="5"/>
        <v>85.548745884993025</v>
      </c>
      <c r="AJ40" s="203">
        <f t="shared" si="5"/>
        <v>33.874134855186796</v>
      </c>
      <c r="AK40" s="204">
        <f t="shared" si="5"/>
        <v>31.18963110630737</v>
      </c>
      <c r="AL40" s="204">
        <f t="shared" si="5"/>
        <v>2.1535243163409175</v>
      </c>
      <c r="AM40" s="205">
        <f t="shared" si="5"/>
        <v>0.53097943015344917</v>
      </c>
      <c r="AN40" s="206">
        <f t="shared" si="5"/>
        <v>14.279078194117567</v>
      </c>
      <c r="AO40" s="204">
        <f t="shared" si="5"/>
        <v>1.3421751575779213</v>
      </c>
      <c r="AP40" s="204">
        <f t="shared" si="5"/>
        <v>0.16521778941428314</v>
      </c>
      <c r="AQ40" s="204">
        <f t="shared" si="5"/>
        <v>1.626661816538838</v>
      </c>
      <c r="AR40" s="204">
        <f t="shared" si="4"/>
        <v>0.30158180077327817</v>
      </c>
      <c r="AS40" s="204">
        <f t="shared" si="4"/>
        <v>1.3924695496548611</v>
      </c>
      <c r="AT40" s="204">
        <f t="shared" si="4"/>
        <v>9.4509720801583832</v>
      </c>
      <c r="AU40" s="207">
        <f t="shared" si="4"/>
        <v>20.243226177210719</v>
      </c>
      <c r="AV40" s="206">
        <f t="shared" si="4"/>
        <v>17.152306658477944</v>
      </c>
      <c r="AW40" s="204">
        <f t="shared" si="4"/>
        <v>3.2391370180508749</v>
      </c>
      <c r="AX40" s="204">
        <f t="shared" si="4"/>
        <v>11.505448673084254</v>
      </c>
      <c r="AY40" s="205">
        <f t="shared" si="4"/>
        <v>2.4077209673428155</v>
      </c>
      <c r="AZ40" s="208" t="str">
        <f t="shared" si="4"/>
        <v/>
      </c>
      <c r="BA40" s="209">
        <f t="shared" si="4"/>
        <v>4.6564975431876453E-2</v>
      </c>
      <c r="BB40" s="210">
        <f t="shared" si="4"/>
        <v>14.0085824578487</v>
      </c>
      <c r="BC40" s="211">
        <f t="shared" si="4"/>
        <v>0.39521270149896498</v>
      </c>
      <c r="BD40" s="211">
        <f t="shared" si="4"/>
        <v>8.6392600239621256E-4</v>
      </c>
      <c r="BE40" s="211" t="str">
        <f t="shared" si="4"/>
        <v/>
      </c>
      <c r="BF40" s="211" t="str">
        <f t="shared" si="4"/>
        <v/>
      </c>
      <c r="BG40" s="211">
        <f>SUM(AH40)+SUM(BB40:BF40)</f>
        <v>99.99999999761495</v>
      </c>
      <c r="BH40" s="55"/>
      <c r="BI40" s="424"/>
    </row>
    <row r="41" spans="1:61" ht="13.5" thickBot="1" x14ac:dyDescent="0.25">
      <c r="A41" s="142"/>
      <c r="B41" s="139" t="s">
        <v>32</v>
      </c>
      <c r="C41" s="213">
        <v>315.96972235000004</v>
      </c>
      <c r="D41" s="214">
        <v>312.52712288000004</v>
      </c>
      <c r="E41" s="215">
        <v>74.781170989999993</v>
      </c>
      <c r="F41" s="216">
        <v>49.578064730000001</v>
      </c>
      <c r="G41" s="216">
        <v>11.110129450000001</v>
      </c>
      <c r="H41" s="217">
        <v>14.09297681</v>
      </c>
      <c r="I41" s="218">
        <v>38.867164510000002</v>
      </c>
      <c r="J41" s="216">
        <v>0.93292551000000001</v>
      </c>
      <c r="K41" s="216">
        <v>0.63755092999999996</v>
      </c>
      <c r="L41" s="216">
        <v>4.9553124200000003</v>
      </c>
      <c r="M41" s="216">
        <v>1.31753951</v>
      </c>
      <c r="N41" s="216">
        <v>3.9817691100000001</v>
      </c>
      <c r="O41" s="216">
        <v>27.042067030000002</v>
      </c>
      <c r="P41" s="219">
        <v>110.05145619</v>
      </c>
      <c r="Q41" s="218">
        <v>87.423445210000011</v>
      </c>
      <c r="R41" s="216">
        <v>18.277279589999999</v>
      </c>
      <c r="S41" s="216">
        <v>64.338909979999997</v>
      </c>
      <c r="T41" s="217">
        <v>4.8072556400000002</v>
      </c>
      <c r="U41" s="220">
        <v>1.4038859800000001</v>
      </c>
      <c r="V41" s="221">
        <v>3.4425994700000002</v>
      </c>
      <c r="W41" s="53">
        <v>21.22471552</v>
      </c>
      <c r="X41" s="54">
        <v>1.1814236</v>
      </c>
      <c r="Y41" s="54">
        <v>0.24864428</v>
      </c>
      <c r="Z41" s="54" t="s">
        <v>34</v>
      </c>
      <c r="AA41" s="449" t="s">
        <v>34</v>
      </c>
      <c r="AB41" s="54">
        <v>338.62450575000003</v>
      </c>
      <c r="AC41" s="55"/>
      <c r="AD41" s="5"/>
      <c r="AE41" s="422"/>
      <c r="AF41" s="142"/>
      <c r="AG41" s="139" t="s">
        <v>32</v>
      </c>
      <c r="AH41" s="213">
        <f t="shared" si="5"/>
        <v>93.309762579107144</v>
      </c>
      <c r="AI41" s="214">
        <f t="shared" si="5"/>
        <v>92.293120424879348</v>
      </c>
      <c r="AJ41" s="215">
        <f t="shared" si="5"/>
        <v>22.083803658678352</v>
      </c>
      <c r="AK41" s="216">
        <f t="shared" si="5"/>
        <v>14.641015014608108</v>
      </c>
      <c r="AL41" s="216">
        <f t="shared" si="5"/>
        <v>3.2809584839091341</v>
      </c>
      <c r="AM41" s="217">
        <f t="shared" si="5"/>
        <v>4.1618301601611121</v>
      </c>
      <c r="AN41" s="218">
        <f t="shared" si="5"/>
        <v>11.477953854495954</v>
      </c>
      <c r="AO41" s="216">
        <f t="shared" si="5"/>
        <v>0.27550442869860137</v>
      </c>
      <c r="AP41" s="216">
        <f t="shared" si="5"/>
        <v>0.18827666609300026</v>
      </c>
      <c r="AQ41" s="216">
        <f t="shared" si="5"/>
        <v>1.463364976797755</v>
      </c>
      <c r="AR41" s="216">
        <f t="shared" si="4"/>
        <v>0.38908569451636621</v>
      </c>
      <c r="AS41" s="216">
        <f t="shared" si="4"/>
        <v>1.1758656099566711</v>
      </c>
      <c r="AT41" s="216">
        <f t="shared" si="4"/>
        <v>7.9858564784335604</v>
      </c>
      <c r="AU41" s="219">
        <f t="shared" si="4"/>
        <v>32.499554616182699</v>
      </c>
      <c r="AV41" s="218">
        <f t="shared" si="4"/>
        <v>25.817223421669034</v>
      </c>
      <c r="AW41" s="216">
        <f t="shared" si="4"/>
        <v>5.3975064650205091</v>
      </c>
      <c r="AX41" s="216">
        <f t="shared" si="4"/>
        <v>19.000074976115339</v>
      </c>
      <c r="AY41" s="217">
        <f t="shared" si="4"/>
        <v>1.4196419805331824</v>
      </c>
      <c r="AZ41" s="220">
        <f t="shared" si="4"/>
        <v>0.41458487385330051</v>
      </c>
      <c r="BA41" s="221">
        <f t="shared" si="4"/>
        <v>1.0166421542277881</v>
      </c>
      <c r="BB41" s="53">
        <f t="shared" si="4"/>
        <v>6.2679207085118049</v>
      </c>
      <c r="BC41" s="54">
        <f t="shared" si="4"/>
        <v>0.34888898468329471</v>
      </c>
      <c r="BD41" s="54">
        <f t="shared" si="4"/>
        <v>7.3427727697761278E-2</v>
      </c>
      <c r="BE41" s="54" t="str">
        <f t="shared" si="4"/>
        <v/>
      </c>
      <c r="BF41" s="449" t="str">
        <f t="shared" si="4"/>
        <v/>
      </c>
      <c r="BG41" s="54">
        <f>SUM(AH41)+SUM(BB41:BF41)</f>
        <v>100</v>
      </c>
      <c r="BH41" s="55"/>
      <c r="BI41" s="424"/>
    </row>
    <row r="42" spans="1:61" x14ac:dyDescent="0.2">
      <c r="A42" s="142"/>
      <c r="B42" s="222"/>
      <c r="C42" s="223"/>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142"/>
      <c r="AH42" s="142"/>
      <c r="AI42" s="223"/>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row>
    <row r="43" spans="1:61" x14ac:dyDescent="0.2">
      <c r="A43" s="16"/>
      <c r="B43" s="225" t="s">
        <v>112</v>
      </c>
      <c r="C43" s="225"/>
      <c r="D43" s="19"/>
      <c r="E43" s="19"/>
      <c r="F43" s="19"/>
      <c r="G43" s="19"/>
      <c r="H43" s="19"/>
      <c r="I43" s="19"/>
      <c r="J43" s="19"/>
      <c r="K43" s="19"/>
      <c r="L43" s="16"/>
      <c r="M43" s="16"/>
      <c r="N43" s="226"/>
      <c r="O43" s="19"/>
      <c r="P43" s="19"/>
      <c r="Q43" s="19"/>
      <c r="R43" s="19"/>
      <c r="S43" s="19"/>
      <c r="T43" s="19"/>
      <c r="U43" s="19"/>
      <c r="V43" s="19"/>
      <c r="W43" s="19"/>
      <c r="X43" s="19"/>
      <c r="Y43" s="19"/>
      <c r="Z43" s="19"/>
      <c r="AA43" s="19"/>
      <c r="AB43" s="19"/>
      <c r="AC43" s="19"/>
      <c r="AD43" s="19"/>
      <c r="AE43" s="19"/>
      <c r="AF43" s="19"/>
      <c r="AG43" s="16"/>
      <c r="AH43" s="16"/>
      <c r="AI43" s="225" t="s">
        <v>112</v>
      </c>
      <c r="AJ43" s="19"/>
      <c r="AK43" s="19"/>
      <c r="AL43" s="19"/>
      <c r="AM43" s="19"/>
      <c r="AN43" s="19"/>
      <c r="AO43" s="19"/>
      <c r="AP43" s="16"/>
      <c r="AQ43" s="226"/>
      <c r="AR43" s="19"/>
      <c r="AS43" s="19"/>
      <c r="AT43" s="19"/>
      <c r="AU43" s="19"/>
      <c r="AV43" s="19"/>
      <c r="AW43" s="19"/>
      <c r="AX43" s="19"/>
      <c r="AY43" s="19"/>
      <c r="AZ43" s="19"/>
      <c r="BA43" s="19"/>
      <c r="BB43" s="19"/>
      <c r="BC43" s="19"/>
      <c r="BD43" s="19"/>
      <c r="BE43" s="19"/>
      <c r="BF43" s="19"/>
      <c r="BG43" s="19"/>
      <c r="BH43" s="19"/>
      <c r="BI43" s="16"/>
    </row>
    <row r="44" spans="1:61" x14ac:dyDescent="0.2">
      <c r="A44" s="16"/>
      <c r="B44" s="227" t="s">
        <v>74</v>
      </c>
      <c r="C44" s="227"/>
      <c r="D44" s="228"/>
      <c r="E44" s="228"/>
      <c r="F44" s="228"/>
      <c r="G44" s="228"/>
      <c r="H44" s="228"/>
      <c r="I44" s="228"/>
      <c r="J44" s="228"/>
      <c r="K44" s="228"/>
      <c r="L44" s="228"/>
      <c r="M44" s="228"/>
      <c r="N44" s="228"/>
      <c r="O44" s="228"/>
      <c r="P44" s="228"/>
      <c r="Q44" s="228"/>
      <c r="R44" s="229"/>
      <c r="S44" s="229"/>
      <c r="T44" s="230"/>
      <c r="U44" s="230"/>
      <c r="V44" s="230"/>
      <c r="W44" s="230"/>
      <c r="X44" s="230"/>
      <c r="Y44" s="230"/>
      <c r="Z44" s="230"/>
      <c r="AA44" s="230"/>
      <c r="AB44" s="230"/>
      <c r="AC44" s="230"/>
      <c r="AD44" s="230"/>
      <c r="AE44" s="230"/>
      <c r="AF44" s="230"/>
      <c r="AG44" s="16"/>
      <c r="AH44" s="16"/>
      <c r="AI44" s="227" t="s">
        <v>74</v>
      </c>
      <c r="AJ44" s="228"/>
      <c r="AK44" s="228"/>
      <c r="AL44" s="228"/>
      <c r="AM44" s="228"/>
      <c r="AN44" s="228"/>
      <c r="AO44" s="228"/>
      <c r="AP44" s="228"/>
      <c r="AQ44" s="228"/>
      <c r="AR44" s="228"/>
      <c r="AS44" s="228"/>
      <c r="AT44" s="229"/>
      <c r="AU44" s="229"/>
      <c r="AV44" s="230"/>
      <c r="AW44" s="230"/>
      <c r="AX44" s="230"/>
      <c r="AY44" s="230"/>
      <c r="AZ44" s="230"/>
      <c r="BA44" s="230"/>
      <c r="BB44" s="230"/>
      <c r="BC44" s="230"/>
      <c r="BD44" s="230"/>
      <c r="BE44" s="230"/>
      <c r="BF44" s="230"/>
      <c r="BG44" s="230"/>
      <c r="BH44" s="230"/>
      <c r="BI44" s="231"/>
    </row>
    <row r="45" spans="1:61" x14ac:dyDescent="0.2">
      <c r="A45" s="16"/>
      <c r="B45" s="227" t="s">
        <v>75</v>
      </c>
      <c r="C45" s="227"/>
      <c r="D45" s="228"/>
      <c r="E45" s="228"/>
      <c r="F45" s="228"/>
      <c r="G45" s="228"/>
      <c r="H45" s="228"/>
      <c r="I45" s="228"/>
      <c r="J45" s="228"/>
      <c r="K45" s="228"/>
      <c r="L45" s="228"/>
      <c r="M45" s="228"/>
      <c r="N45" s="228"/>
      <c r="O45" s="228"/>
      <c r="P45" s="228"/>
      <c r="Q45" s="228"/>
      <c r="R45" s="229"/>
      <c r="S45" s="229"/>
      <c r="T45" s="230"/>
      <c r="U45" s="230"/>
      <c r="V45" s="230"/>
      <c r="W45" s="230"/>
      <c r="X45" s="230"/>
      <c r="Y45" s="230"/>
      <c r="Z45" s="230"/>
      <c r="AA45" s="230"/>
      <c r="AB45" s="230"/>
      <c r="AC45" s="230"/>
      <c r="AD45" s="230"/>
      <c r="AE45" s="230"/>
      <c r="AF45" s="230"/>
      <c r="AG45" s="16"/>
      <c r="AH45" s="16"/>
      <c r="AI45" s="227" t="s">
        <v>75</v>
      </c>
      <c r="AJ45" s="228"/>
      <c r="AK45" s="228"/>
      <c r="AL45" s="228"/>
      <c r="AM45" s="228"/>
      <c r="AN45" s="228"/>
      <c r="AO45" s="228"/>
      <c r="AP45" s="228"/>
      <c r="AQ45" s="228"/>
      <c r="AR45" s="228"/>
      <c r="AS45" s="228"/>
      <c r="AT45" s="229"/>
      <c r="AU45" s="229"/>
      <c r="AV45" s="230"/>
      <c r="AW45" s="230"/>
      <c r="AX45" s="230"/>
      <c r="AY45" s="230"/>
      <c r="AZ45" s="230"/>
      <c r="BA45" s="230"/>
      <c r="BB45" s="230"/>
      <c r="BC45" s="230"/>
      <c r="BD45" s="230"/>
      <c r="BE45" s="230"/>
      <c r="BF45" s="230"/>
      <c r="BG45" s="230"/>
      <c r="BH45" s="230"/>
      <c r="BI45" s="231"/>
    </row>
    <row r="46" spans="1:61" x14ac:dyDescent="0.2">
      <c r="A46" s="16"/>
      <c r="B46" s="227"/>
      <c r="C46" s="227"/>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27"/>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1"/>
    </row>
    <row r="47" spans="1:61" x14ac:dyDescent="0.2">
      <c r="A47" s="16"/>
      <c r="B47" s="227"/>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0"/>
      <c r="AD47" s="230"/>
      <c r="AE47" s="230"/>
      <c r="AF47" s="230"/>
      <c r="AG47" s="230"/>
      <c r="AH47" s="230"/>
      <c r="AI47" s="227"/>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1"/>
    </row>
    <row r="48" spans="1:61" x14ac:dyDescent="0.2">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row>
    <row r="49" spans="3:59" x14ac:dyDescent="0.2">
      <c r="C49" s="6"/>
      <c r="D49" s="6"/>
      <c r="E49" s="6"/>
      <c r="F49" s="6"/>
      <c r="G49" s="6"/>
      <c r="H49" s="6"/>
      <c r="I49" s="6"/>
      <c r="J49" s="6"/>
      <c r="K49" s="6"/>
      <c r="L49" s="6"/>
      <c r="M49" s="6"/>
      <c r="N49" s="6"/>
      <c r="O49" s="6"/>
      <c r="P49" s="6"/>
      <c r="Q49" s="6"/>
      <c r="R49" s="6"/>
      <c r="S49" s="6"/>
      <c r="T49" s="6"/>
      <c r="U49" s="6"/>
      <c r="V49" s="6"/>
      <c r="W49" s="6"/>
      <c r="X49" s="6"/>
      <c r="Y49" s="6"/>
      <c r="Z49" s="6"/>
      <c r="AA49" s="6"/>
      <c r="AB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row>
    <row r="50" spans="3:59" x14ac:dyDescent="0.2">
      <c r="C50" s="6"/>
      <c r="D50" s="6"/>
      <c r="E50" s="6"/>
      <c r="F50" s="6"/>
      <c r="G50" s="6"/>
      <c r="H50" s="6"/>
      <c r="I50" s="6"/>
      <c r="J50" s="6"/>
      <c r="K50" s="6"/>
      <c r="L50" s="6"/>
      <c r="M50" s="6"/>
      <c r="N50" s="6"/>
      <c r="O50" s="6"/>
      <c r="P50" s="6"/>
      <c r="Q50" s="6"/>
      <c r="R50" s="6"/>
      <c r="S50" s="6"/>
      <c r="T50" s="6"/>
      <c r="U50" s="6"/>
      <c r="V50" s="6"/>
      <c r="W50" s="6"/>
      <c r="X50" s="6"/>
      <c r="Y50" s="6"/>
      <c r="Z50" s="6"/>
      <c r="AA50" s="6"/>
      <c r="AB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row>
    <row r="51" spans="3:59" x14ac:dyDescent="0.2">
      <c r="C51" s="6"/>
      <c r="D51" s="6"/>
      <c r="E51" s="6"/>
      <c r="F51" s="6"/>
      <c r="G51" s="6"/>
      <c r="H51" s="6"/>
      <c r="I51" s="6"/>
      <c r="J51" s="6"/>
      <c r="K51" s="6"/>
      <c r="L51" s="6"/>
      <c r="M51" s="6"/>
      <c r="N51" s="6"/>
      <c r="O51" s="6"/>
      <c r="P51" s="6"/>
      <c r="Q51" s="6"/>
      <c r="R51" s="6"/>
      <c r="S51" s="6"/>
      <c r="T51" s="6"/>
      <c r="U51" s="6"/>
      <c r="V51" s="6"/>
      <c r="W51" s="6"/>
      <c r="X51" s="6"/>
      <c r="Y51" s="6"/>
      <c r="Z51" s="6"/>
      <c r="AA51" s="6"/>
      <c r="AB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row>
    <row r="52" spans="3:59" x14ac:dyDescent="0.2">
      <c r="C52" s="6"/>
      <c r="D52" s="6"/>
      <c r="E52" s="6"/>
      <c r="F52" s="6"/>
      <c r="G52" s="6"/>
      <c r="H52" s="6"/>
      <c r="I52" s="6"/>
      <c r="J52" s="6"/>
      <c r="K52" s="6"/>
      <c r="L52" s="6"/>
      <c r="M52" s="6"/>
      <c r="N52" s="6"/>
      <c r="O52" s="6"/>
      <c r="P52" s="6"/>
      <c r="Q52" s="6"/>
      <c r="R52" s="6"/>
      <c r="S52" s="6"/>
      <c r="T52" s="6"/>
      <c r="U52" s="6"/>
      <c r="V52" s="6"/>
      <c r="W52" s="6"/>
      <c r="X52" s="6"/>
      <c r="Y52" s="6"/>
      <c r="Z52" s="6"/>
      <c r="AA52" s="6"/>
      <c r="AB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row>
    <row r="53" spans="3:59" x14ac:dyDescent="0.2">
      <c r="C53" s="6"/>
      <c r="D53" s="6"/>
      <c r="E53" s="6"/>
      <c r="F53" s="6"/>
      <c r="G53" s="6"/>
      <c r="H53" s="6"/>
      <c r="I53" s="6"/>
      <c r="J53" s="6"/>
      <c r="K53" s="6"/>
      <c r="L53" s="6"/>
      <c r="M53" s="6"/>
      <c r="N53" s="6"/>
      <c r="O53" s="6"/>
      <c r="P53" s="6"/>
      <c r="Q53" s="6"/>
      <c r="R53" s="6"/>
      <c r="S53" s="6"/>
      <c r="T53" s="6"/>
      <c r="U53" s="6"/>
      <c r="V53" s="6"/>
      <c r="W53" s="6"/>
      <c r="X53" s="6"/>
      <c r="Y53" s="6"/>
      <c r="Z53" s="6"/>
      <c r="AA53" s="6"/>
      <c r="AB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row>
    <row r="54" spans="3:59" x14ac:dyDescent="0.2">
      <c r="C54" s="6"/>
      <c r="D54" s="6"/>
      <c r="E54" s="6"/>
      <c r="F54" s="6"/>
      <c r="G54" s="6"/>
      <c r="H54" s="6"/>
      <c r="I54" s="6"/>
      <c r="J54" s="6"/>
      <c r="K54" s="6"/>
      <c r="L54" s="6"/>
      <c r="M54" s="6"/>
      <c r="N54" s="6"/>
      <c r="O54" s="6"/>
      <c r="P54" s="6"/>
      <c r="Q54" s="6"/>
      <c r="R54" s="6"/>
      <c r="S54" s="6"/>
      <c r="T54" s="6"/>
      <c r="U54" s="6"/>
      <c r="V54" s="6"/>
      <c r="W54" s="6"/>
      <c r="X54" s="6"/>
      <c r="Y54" s="6"/>
      <c r="Z54" s="6"/>
      <c r="AA54" s="6"/>
      <c r="AB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row>
    <row r="55" spans="3:59" x14ac:dyDescent="0.2">
      <c r="C55" s="6"/>
      <c r="D55" s="6"/>
      <c r="E55" s="6"/>
      <c r="F55" s="6"/>
      <c r="G55" s="6"/>
      <c r="H55" s="6"/>
      <c r="I55" s="6"/>
      <c r="J55" s="6"/>
      <c r="K55" s="6"/>
      <c r="L55" s="6"/>
      <c r="M55" s="6"/>
      <c r="N55" s="6"/>
      <c r="O55" s="6"/>
      <c r="P55" s="6"/>
      <c r="Q55" s="6"/>
      <c r="R55" s="6"/>
      <c r="S55" s="6"/>
      <c r="T55" s="6"/>
      <c r="U55" s="6"/>
      <c r="V55" s="6"/>
      <c r="W55" s="6"/>
      <c r="X55" s="6"/>
      <c r="Y55" s="6"/>
      <c r="Z55" s="6"/>
      <c r="AA55" s="6"/>
      <c r="AB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row>
    <row r="56" spans="3:59" x14ac:dyDescent="0.2">
      <c r="C56" s="6"/>
      <c r="D56" s="6"/>
      <c r="E56" s="6"/>
      <c r="F56" s="6"/>
      <c r="G56" s="6"/>
      <c r="H56" s="6"/>
      <c r="I56" s="6"/>
      <c r="J56" s="6"/>
      <c r="K56" s="6"/>
      <c r="L56" s="6"/>
      <c r="M56" s="6"/>
      <c r="N56" s="6"/>
      <c r="O56" s="6"/>
      <c r="P56" s="6"/>
      <c r="Q56" s="6"/>
      <c r="R56" s="6"/>
      <c r="S56" s="6"/>
      <c r="T56" s="6"/>
      <c r="U56" s="6"/>
      <c r="V56" s="6"/>
      <c r="W56" s="6"/>
      <c r="X56" s="6"/>
      <c r="Y56" s="6"/>
      <c r="Z56" s="6"/>
      <c r="AA56" s="6"/>
      <c r="AB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row>
    <row r="57" spans="3:59" x14ac:dyDescent="0.2">
      <c r="C57" s="6"/>
      <c r="D57" s="6"/>
      <c r="E57" s="6"/>
      <c r="F57" s="6"/>
      <c r="G57" s="6"/>
      <c r="H57" s="6"/>
      <c r="I57" s="6"/>
      <c r="J57" s="6"/>
      <c r="K57" s="6"/>
      <c r="L57" s="6"/>
      <c r="M57" s="6"/>
      <c r="N57" s="6"/>
      <c r="O57" s="6"/>
      <c r="P57" s="6"/>
      <c r="Q57" s="6"/>
      <c r="R57" s="6"/>
      <c r="S57" s="6"/>
      <c r="T57" s="6"/>
      <c r="U57" s="6"/>
      <c r="V57" s="6"/>
      <c r="W57" s="6"/>
      <c r="X57" s="6"/>
      <c r="Y57" s="6"/>
      <c r="Z57" s="6"/>
      <c r="AA57" s="6"/>
      <c r="AB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row>
    <row r="58" spans="3:59" x14ac:dyDescent="0.2">
      <c r="C58" s="6"/>
      <c r="D58" s="6"/>
      <c r="E58" s="6"/>
      <c r="F58" s="6"/>
      <c r="G58" s="6"/>
      <c r="H58" s="6"/>
      <c r="I58" s="6"/>
      <c r="J58" s="6"/>
      <c r="K58" s="6"/>
      <c r="L58" s="6"/>
      <c r="M58" s="6"/>
      <c r="N58" s="6"/>
      <c r="O58" s="6"/>
      <c r="P58" s="6"/>
      <c r="Q58" s="6"/>
      <c r="R58" s="6"/>
      <c r="S58" s="6"/>
      <c r="T58" s="6"/>
      <c r="U58" s="6"/>
      <c r="V58" s="6"/>
      <c r="W58" s="6"/>
      <c r="X58" s="6"/>
      <c r="Y58" s="6"/>
      <c r="Z58" s="6"/>
      <c r="AA58" s="6"/>
      <c r="AB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row>
    <row r="59" spans="3:59" x14ac:dyDescent="0.2">
      <c r="C59" s="6"/>
      <c r="D59" s="6"/>
      <c r="E59" s="6"/>
      <c r="F59" s="6"/>
      <c r="G59" s="6"/>
      <c r="H59" s="6"/>
      <c r="I59" s="6"/>
      <c r="J59" s="6"/>
      <c r="K59" s="6"/>
      <c r="L59" s="6"/>
      <c r="M59" s="6"/>
      <c r="N59" s="6"/>
      <c r="O59" s="6"/>
      <c r="P59" s="6"/>
      <c r="Q59" s="6"/>
      <c r="R59" s="6"/>
      <c r="S59" s="6"/>
      <c r="T59" s="6"/>
      <c r="U59" s="6"/>
      <c r="V59" s="6"/>
      <c r="W59" s="6"/>
      <c r="X59" s="6"/>
      <c r="Y59" s="6"/>
      <c r="Z59" s="6"/>
      <c r="AA59" s="6"/>
      <c r="AB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row>
    <row r="60" spans="3:59" x14ac:dyDescent="0.2">
      <c r="C60" s="6"/>
      <c r="D60" s="6"/>
      <c r="E60" s="6"/>
      <c r="F60" s="6"/>
      <c r="G60" s="6"/>
      <c r="H60" s="6"/>
      <c r="I60" s="6"/>
      <c r="J60" s="6"/>
      <c r="K60" s="6"/>
      <c r="L60" s="6"/>
      <c r="M60" s="6"/>
      <c r="N60" s="6"/>
      <c r="O60" s="6"/>
      <c r="P60" s="6"/>
      <c r="Q60" s="6"/>
      <c r="R60" s="6"/>
      <c r="S60" s="6"/>
      <c r="T60" s="6"/>
      <c r="U60" s="6"/>
      <c r="V60" s="6"/>
      <c r="W60" s="6"/>
      <c r="X60" s="6"/>
      <c r="Y60" s="6"/>
      <c r="Z60" s="6"/>
      <c r="AA60" s="6"/>
      <c r="AB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row>
    <row r="61" spans="3:59" x14ac:dyDescent="0.2">
      <c r="C61" s="6"/>
      <c r="D61" s="6"/>
      <c r="E61" s="6"/>
      <c r="F61" s="6"/>
      <c r="G61" s="6"/>
      <c r="H61" s="6"/>
      <c r="I61" s="6"/>
      <c r="J61" s="6"/>
      <c r="K61" s="6"/>
      <c r="L61" s="6"/>
      <c r="M61" s="6"/>
      <c r="N61" s="6"/>
      <c r="O61" s="6"/>
      <c r="P61" s="6"/>
      <c r="Q61" s="6"/>
      <c r="R61" s="6"/>
      <c r="S61" s="6"/>
      <c r="T61" s="6"/>
      <c r="U61" s="6"/>
      <c r="V61" s="6"/>
      <c r="W61" s="6"/>
      <c r="X61" s="6"/>
      <c r="Y61" s="6"/>
      <c r="Z61" s="6"/>
      <c r="AA61" s="6"/>
      <c r="AB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row>
    <row r="62" spans="3:59" x14ac:dyDescent="0.2">
      <c r="C62" s="6"/>
      <c r="D62" s="6"/>
      <c r="E62" s="6"/>
      <c r="F62" s="6"/>
      <c r="G62" s="6"/>
      <c r="H62" s="6"/>
      <c r="I62" s="6"/>
      <c r="J62" s="6"/>
      <c r="K62" s="6"/>
      <c r="L62" s="6"/>
      <c r="M62" s="6"/>
      <c r="N62" s="6"/>
      <c r="O62" s="6"/>
      <c r="P62" s="6"/>
      <c r="Q62" s="6"/>
      <c r="R62" s="6"/>
      <c r="S62" s="6"/>
      <c r="T62" s="6"/>
      <c r="U62" s="6"/>
      <c r="V62" s="6"/>
      <c r="W62" s="6"/>
      <c r="X62" s="6"/>
      <c r="Y62" s="6"/>
      <c r="Z62" s="6"/>
      <c r="AA62" s="6"/>
      <c r="AB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row>
    <row r="63" spans="3:59" x14ac:dyDescent="0.2">
      <c r="C63" s="6"/>
      <c r="D63" s="6"/>
      <c r="E63" s="6"/>
      <c r="F63" s="6"/>
      <c r="G63" s="6"/>
      <c r="H63" s="6"/>
      <c r="I63" s="6"/>
      <c r="J63" s="6"/>
      <c r="K63" s="6"/>
      <c r="L63" s="6"/>
      <c r="M63" s="6"/>
      <c r="N63" s="6"/>
      <c r="O63" s="6"/>
      <c r="P63" s="6"/>
      <c r="Q63" s="6"/>
      <c r="R63" s="6"/>
      <c r="S63" s="6"/>
      <c r="T63" s="6"/>
      <c r="U63" s="6"/>
      <c r="V63" s="6"/>
      <c r="W63" s="6"/>
      <c r="X63" s="6"/>
      <c r="Y63" s="6"/>
      <c r="Z63" s="6"/>
      <c r="AA63" s="6"/>
      <c r="AB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row>
    <row r="64" spans="3:59" x14ac:dyDescent="0.2">
      <c r="C64" s="6"/>
      <c r="D64" s="6"/>
      <c r="E64" s="6"/>
      <c r="F64" s="6"/>
      <c r="G64" s="6"/>
      <c r="H64" s="6"/>
      <c r="I64" s="6"/>
      <c r="J64" s="6"/>
      <c r="K64" s="6"/>
      <c r="L64" s="6"/>
      <c r="M64" s="6"/>
      <c r="N64" s="6"/>
      <c r="O64" s="6"/>
      <c r="P64" s="6"/>
      <c r="Q64" s="6"/>
      <c r="R64" s="6"/>
      <c r="S64" s="6"/>
      <c r="T64" s="6"/>
      <c r="U64" s="6"/>
      <c r="V64" s="6"/>
      <c r="W64" s="6"/>
      <c r="X64" s="6"/>
      <c r="Y64" s="6"/>
      <c r="Z64" s="6"/>
      <c r="AA64" s="6"/>
      <c r="AB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row>
    <row r="65" spans="3:59" x14ac:dyDescent="0.2">
      <c r="C65" s="6"/>
      <c r="D65" s="6"/>
      <c r="E65" s="6"/>
      <c r="F65" s="6"/>
      <c r="G65" s="6"/>
      <c r="H65" s="6"/>
      <c r="I65" s="6"/>
      <c r="J65" s="6"/>
      <c r="K65" s="6"/>
      <c r="L65" s="6"/>
      <c r="M65" s="6"/>
      <c r="N65" s="6"/>
      <c r="O65" s="6"/>
      <c r="P65" s="6"/>
      <c r="Q65" s="6"/>
      <c r="R65" s="6"/>
      <c r="S65" s="6"/>
      <c r="T65" s="6"/>
      <c r="U65" s="6"/>
      <c r="V65" s="6"/>
      <c r="W65" s="6"/>
      <c r="X65" s="6"/>
      <c r="Y65" s="6"/>
      <c r="Z65" s="6"/>
      <c r="AA65" s="6"/>
      <c r="AB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row>
    <row r="66" spans="3:59" x14ac:dyDescent="0.2">
      <c r="C66" s="6"/>
      <c r="D66" s="6"/>
      <c r="E66" s="6"/>
      <c r="F66" s="6"/>
      <c r="G66" s="6"/>
      <c r="H66" s="6"/>
      <c r="I66" s="6"/>
      <c r="J66" s="6"/>
      <c r="K66" s="6"/>
      <c r="L66" s="6"/>
      <c r="M66" s="6"/>
      <c r="N66" s="6"/>
      <c r="O66" s="6"/>
      <c r="P66" s="6"/>
      <c r="Q66" s="6"/>
      <c r="R66" s="6"/>
      <c r="S66" s="6"/>
      <c r="T66" s="6"/>
      <c r="U66" s="6"/>
      <c r="V66" s="6"/>
      <c r="W66" s="6"/>
      <c r="X66" s="6"/>
      <c r="Y66" s="6"/>
      <c r="Z66" s="6"/>
      <c r="AA66" s="6"/>
      <c r="AB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row>
    <row r="67" spans="3:59" x14ac:dyDescent="0.2">
      <c r="C67" s="6"/>
      <c r="D67" s="6"/>
      <c r="E67" s="6"/>
      <c r="F67" s="6"/>
      <c r="G67" s="6"/>
      <c r="H67" s="6"/>
      <c r="I67" s="6"/>
      <c r="J67" s="6"/>
      <c r="K67" s="6"/>
      <c r="L67" s="6"/>
      <c r="M67" s="6"/>
      <c r="N67" s="6"/>
      <c r="O67" s="6"/>
      <c r="P67" s="6"/>
      <c r="Q67" s="6"/>
      <c r="R67" s="6"/>
      <c r="S67" s="6"/>
      <c r="T67" s="6"/>
      <c r="U67" s="6"/>
      <c r="V67" s="6"/>
      <c r="W67" s="6"/>
      <c r="X67" s="6"/>
      <c r="Y67" s="6"/>
      <c r="Z67" s="6"/>
      <c r="AA67" s="6"/>
      <c r="AB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row>
    <row r="68" spans="3:59" x14ac:dyDescent="0.2">
      <c r="C68" s="6"/>
      <c r="D68" s="6"/>
      <c r="E68" s="6"/>
      <c r="F68" s="6"/>
      <c r="G68" s="6"/>
      <c r="H68" s="6"/>
      <c r="I68" s="6"/>
      <c r="J68" s="6"/>
      <c r="K68" s="6"/>
      <c r="L68" s="6"/>
      <c r="M68" s="6"/>
      <c r="N68" s="6"/>
      <c r="O68" s="6"/>
      <c r="P68" s="6"/>
      <c r="Q68" s="6"/>
      <c r="R68" s="6"/>
      <c r="S68" s="6"/>
      <c r="T68" s="6"/>
      <c r="U68" s="6"/>
      <c r="V68" s="6"/>
      <c r="W68" s="6"/>
      <c r="X68" s="6"/>
      <c r="Y68" s="6"/>
      <c r="Z68" s="6"/>
      <c r="AA68" s="6"/>
      <c r="AB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row>
    <row r="69" spans="3:59" x14ac:dyDescent="0.2">
      <c r="C69" s="6"/>
      <c r="D69" s="6"/>
      <c r="E69" s="6"/>
      <c r="F69" s="6"/>
      <c r="G69" s="6"/>
      <c r="H69" s="6"/>
      <c r="I69" s="6"/>
      <c r="J69" s="6"/>
      <c r="K69" s="6"/>
      <c r="L69" s="6"/>
      <c r="M69" s="6"/>
      <c r="N69" s="6"/>
      <c r="O69" s="6"/>
      <c r="P69" s="6"/>
      <c r="Q69" s="6"/>
      <c r="R69" s="6"/>
      <c r="S69" s="6"/>
      <c r="T69" s="6"/>
      <c r="U69" s="6"/>
      <c r="V69" s="6"/>
      <c r="W69" s="6"/>
      <c r="X69" s="6"/>
      <c r="Y69" s="6"/>
      <c r="Z69" s="6"/>
      <c r="AA69" s="6"/>
      <c r="AB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row>
    <row r="70" spans="3:59" x14ac:dyDescent="0.2">
      <c r="C70" s="6"/>
      <c r="D70" s="6"/>
      <c r="E70" s="6"/>
      <c r="F70" s="6"/>
      <c r="G70" s="6"/>
      <c r="H70" s="6"/>
      <c r="I70" s="6"/>
      <c r="J70" s="6"/>
      <c r="K70" s="6"/>
      <c r="L70" s="6"/>
      <c r="M70" s="6"/>
      <c r="N70" s="6"/>
      <c r="O70" s="6"/>
      <c r="P70" s="6"/>
      <c r="Q70" s="6"/>
      <c r="R70" s="6"/>
      <c r="S70" s="6"/>
      <c r="T70" s="6"/>
      <c r="U70" s="6"/>
      <c r="V70" s="6"/>
      <c r="W70" s="6"/>
      <c r="X70" s="6"/>
      <c r="Y70" s="6"/>
      <c r="Z70" s="6"/>
      <c r="AA70" s="6"/>
      <c r="AB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row>
    <row r="71" spans="3:59" x14ac:dyDescent="0.2">
      <c r="C71" s="6"/>
      <c r="D71" s="6"/>
      <c r="E71" s="6"/>
      <c r="F71" s="6"/>
      <c r="G71" s="6"/>
      <c r="H71" s="6"/>
      <c r="I71" s="6"/>
      <c r="J71" s="6"/>
      <c r="K71" s="6"/>
      <c r="L71" s="6"/>
      <c r="M71" s="6"/>
      <c r="N71" s="6"/>
      <c r="O71" s="6"/>
      <c r="P71" s="6"/>
      <c r="Q71" s="6"/>
      <c r="R71" s="6"/>
      <c r="S71" s="6"/>
      <c r="T71" s="6"/>
      <c r="U71" s="6"/>
      <c r="V71" s="6"/>
      <c r="W71" s="6"/>
      <c r="X71" s="6"/>
      <c r="Y71" s="6"/>
      <c r="Z71" s="6"/>
      <c r="AA71" s="6"/>
      <c r="AB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row>
    <row r="72" spans="3:59" x14ac:dyDescent="0.2">
      <c r="C72" s="6"/>
      <c r="D72" s="6"/>
      <c r="E72" s="6"/>
      <c r="F72" s="6"/>
      <c r="G72" s="6"/>
      <c r="H72" s="6"/>
      <c r="I72" s="6"/>
      <c r="J72" s="6"/>
      <c r="K72" s="6"/>
      <c r="L72" s="6"/>
      <c r="M72" s="6"/>
      <c r="N72" s="6"/>
      <c r="O72" s="6"/>
      <c r="P72" s="6"/>
      <c r="Q72" s="6"/>
      <c r="R72" s="6"/>
      <c r="S72" s="6"/>
      <c r="T72" s="6"/>
      <c r="U72" s="6"/>
      <c r="V72" s="6"/>
      <c r="W72" s="6"/>
      <c r="X72" s="6"/>
      <c r="Y72" s="6"/>
      <c r="Z72" s="6"/>
      <c r="AA72" s="6"/>
      <c r="AB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row>
    <row r="73" spans="3:59" x14ac:dyDescent="0.2">
      <c r="C73" s="6"/>
      <c r="D73" s="6"/>
      <c r="E73" s="6"/>
      <c r="F73" s="6"/>
      <c r="G73" s="6"/>
      <c r="H73" s="6"/>
      <c r="I73" s="6"/>
      <c r="J73" s="6"/>
      <c r="K73" s="6"/>
      <c r="L73" s="6"/>
      <c r="M73" s="6"/>
      <c r="N73" s="6"/>
      <c r="O73" s="6"/>
      <c r="P73" s="6"/>
      <c r="Q73" s="6"/>
      <c r="R73" s="6"/>
      <c r="S73" s="6"/>
      <c r="T73" s="6"/>
      <c r="U73" s="6"/>
      <c r="V73" s="6"/>
      <c r="W73" s="6"/>
      <c r="X73" s="6"/>
      <c r="Y73" s="6"/>
      <c r="Z73" s="6"/>
      <c r="AA73" s="6"/>
      <c r="AB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row>
    <row r="74" spans="3:59" x14ac:dyDescent="0.2">
      <c r="C74" s="6"/>
      <c r="D74" s="6"/>
      <c r="E74" s="6"/>
      <c r="F74" s="6"/>
      <c r="G74" s="6"/>
      <c r="H74" s="6"/>
      <c r="I74" s="6"/>
      <c r="J74" s="6"/>
      <c r="K74" s="6"/>
      <c r="L74" s="6"/>
      <c r="M74" s="6"/>
      <c r="N74" s="6"/>
      <c r="O74" s="6"/>
      <c r="P74" s="6"/>
      <c r="Q74" s="6"/>
      <c r="R74" s="6"/>
      <c r="S74" s="6"/>
      <c r="T74" s="6"/>
      <c r="U74" s="6"/>
      <c r="V74" s="6"/>
      <c r="W74" s="6"/>
      <c r="X74" s="6"/>
      <c r="Y74" s="6"/>
      <c r="Z74" s="6"/>
      <c r="AA74" s="6"/>
      <c r="AB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row>
    <row r="75" spans="3:59" x14ac:dyDescent="0.2">
      <c r="C75" s="6"/>
      <c r="D75" s="6"/>
      <c r="E75" s="6"/>
      <c r="F75" s="6"/>
      <c r="G75" s="6"/>
      <c r="H75" s="6"/>
      <c r="I75" s="6"/>
      <c r="J75" s="6"/>
      <c r="K75" s="6"/>
      <c r="L75" s="6"/>
      <c r="M75" s="6"/>
      <c r="N75" s="6"/>
      <c r="O75" s="6"/>
      <c r="P75" s="6"/>
      <c r="Q75" s="6"/>
      <c r="R75" s="6"/>
      <c r="S75" s="6"/>
      <c r="T75" s="6"/>
      <c r="U75" s="6"/>
      <c r="V75" s="6"/>
      <c r="W75" s="6"/>
      <c r="X75" s="6"/>
      <c r="Y75" s="6"/>
      <c r="Z75" s="6"/>
      <c r="AA75" s="6"/>
      <c r="AB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row>
    <row r="76" spans="3:59" x14ac:dyDescent="0.2">
      <c r="C76" s="6"/>
      <c r="D76" s="6"/>
      <c r="E76" s="6"/>
      <c r="F76" s="6"/>
      <c r="G76" s="6"/>
      <c r="H76" s="6"/>
      <c r="I76" s="6"/>
      <c r="J76" s="6"/>
      <c r="K76" s="6"/>
      <c r="L76" s="6"/>
      <c r="M76" s="6"/>
      <c r="N76" s="6"/>
      <c r="O76" s="6"/>
      <c r="P76" s="6"/>
      <c r="Q76" s="6"/>
      <c r="R76" s="6"/>
      <c r="S76" s="6"/>
      <c r="T76" s="6"/>
      <c r="U76" s="6"/>
      <c r="V76" s="6"/>
      <c r="W76" s="6"/>
      <c r="X76" s="6"/>
      <c r="Y76" s="6"/>
      <c r="Z76" s="6"/>
      <c r="AA76" s="6"/>
      <c r="AB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row>
    <row r="77" spans="3:59" x14ac:dyDescent="0.2">
      <c r="C77" s="6"/>
      <c r="D77" s="6"/>
      <c r="E77" s="6"/>
      <c r="F77" s="6"/>
      <c r="G77" s="6"/>
      <c r="H77" s="6"/>
      <c r="I77" s="6"/>
      <c r="J77" s="6"/>
      <c r="K77" s="6"/>
      <c r="L77" s="6"/>
      <c r="M77" s="6"/>
      <c r="N77" s="6"/>
      <c r="O77" s="6"/>
      <c r="P77" s="6"/>
      <c r="Q77" s="6"/>
      <c r="R77" s="6"/>
      <c r="S77" s="6"/>
      <c r="T77" s="6"/>
      <c r="U77" s="6"/>
      <c r="V77" s="6"/>
      <c r="W77" s="6"/>
      <c r="X77" s="6"/>
      <c r="Y77" s="6"/>
      <c r="Z77" s="6"/>
      <c r="AA77" s="6"/>
      <c r="AB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row>
    <row r="78" spans="3:59" x14ac:dyDescent="0.2">
      <c r="C78" s="6"/>
      <c r="D78" s="6"/>
      <c r="E78" s="6"/>
      <c r="F78" s="6"/>
      <c r="G78" s="6"/>
      <c r="H78" s="6"/>
      <c r="I78" s="6"/>
      <c r="J78" s="6"/>
      <c r="K78" s="6"/>
      <c r="L78" s="6"/>
      <c r="M78" s="6"/>
      <c r="N78" s="6"/>
      <c r="O78" s="6"/>
      <c r="P78" s="6"/>
      <c r="Q78" s="6"/>
      <c r="R78" s="6"/>
      <c r="S78" s="6"/>
      <c r="T78" s="6"/>
      <c r="U78" s="6"/>
      <c r="V78" s="6"/>
      <c r="W78" s="6"/>
      <c r="X78" s="6"/>
      <c r="Y78" s="6"/>
      <c r="Z78" s="6"/>
      <c r="AA78" s="6"/>
      <c r="AB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row>
    <row r="79" spans="3:59" x14ac:dyDescent="0.2">
      <c r="C79" s="6"/>
      <c r="D79" s="6"/>
      <c r="E79" s="6"/>
      <c r="F79" s="6"/>
      <c r="G79" s="6"/>
      <c r="H79" s="6"/>
      <c r="I79" s="6"/>
      <c r="J79" s="6"/>
      <c r="K79" s="6"/>
      <c r="L79" s="6"/>
      <c r="M79" s="6"/>
      <c r="N79" s="6"/>
      <c r="O79" s="6"/>
      <c r="P79" s="6"/>
      <c r="Q79" s="6"/>
      <c r="R79" s="6"/>
      <c r="S79" s="6"/>
      <c r="T79" s="6"/>
      <c r="U79" s="6"/>
      <c r="V79" s="6"/>
      <c r="W79" s="6"/>
      <c r="X79" s="6"/>
      <c r="Y79" s="6"/>
      <c r="Z79" s="6"/>
      <c r="AA79" s="6"/>
      <c r="AB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row>
    <row r="80" spans="3:59" x14ac:dyDescent="0.2">
      <c r="C80" s="6"/>
      <c r="D80" s="6"/>
      <c r="E80" s="6"/>
      <c r="F80" s="6"/>
      <c r="G80" s="6"/>
      <c r="H80" s="6"/>
      <c r="I80" s="6"/>
      <c r="J80" s="6"/>
      <c r="K80" s="6"/>
      <c r="L80" s="6"/>
      <c r="M80" s="6"/>
      <c r="N80" s="6"/>
      <c r="O80" s="6"/>
      <c r="P80" s="6"/>
      <c r="Q80" s="6"/>
      <c r="R80" s="6"/>
      <c r="S80" s="6"/>
      <c r="T80" s="6"/>
      <c r="U80" s="6"/>
      <c r="V80" s="6"/>
      <c r="W80" s="6"/>
      <c r="X80" s="6"/>
      <c r="Y80" s="6"/>
      <c r="Z80" s="6"/>
      <c r="AA80" s="6"/>
      <c r="AB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row>
    <row r="81" spans="3:59" x14ac:dyDescent="0.2">
      <c r="C81" s="6"/>
      <c r="D81" s="6"/>
      <c r="E81" s="6"/>
      <c r="F81" s="6"/>
      <c r="G81" s="6"/>
      <c r="H81" s="6"/>
      <c r="I81" s="6"/>
      <c r="J81" s="6"/>
      <c r="K81" s="6"/>
      <c r="L81" s="6"/>
      <c r="M81" s="6"/>
      <c r="N81" s="6"/>
      <c r="O81" s="6"/>
      <c r="P81" s="6"/>
      <c r="Q81" s="6"/>
      <c r="R81" s="6"/>
      <c r="S81" s="6"/>
      <c r="T81" s="6"/>
      <c r="U81" s="6"/>
      <c r="V81" s="6"/>
      <c r="W81" s="6"/>
      <c r="X81" s="6"/>
      <c r="Y81" s="6"/>
      <c r="Z81" s="6"/>
      <c r="AA81" s="6"/>
      <c r="AB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row>
    <row r="82" spans="3:59" x14ac:dyDescent="0.2">
      <c r="C82" s="6"/>
      <c r="D82" s="6"/>
      <c r="E82" s="6"/>
      <c r="F82" s="6"/>
      <c r="G82" s="6"/>
      <c r="H82" s="6"/>
      <c r="I82" s="6"/>
      <c r="J82" s="6"/>
      <c r="K82" s="6"/>
      <c r="L82" s="6"/>
      <c r="M82" s="6"/>
      <c r="N82" s="6"/>
      <c r="O82" s="6"/>
      <c r="P82" s="6"/>
      <c r="Q82" s="6"/>
      <c r="R82" s="6"/>
      <c r="S82" s="6"/>
      <c r="T82" s="6"/>
      <c r="U82" s="6"/>
      <c r="V82" s="6"/>
      <c r="W82" s="6"/>
      <c r="X82" s="6"/>
      <c r="Y82" s="6"/>
      <c r="Z82" s="6"/>
      <c r="AA82" s="6"/>
      <c r="AB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row>
    <row r="83" spans="3:59" x14ac:dyDescent="0.2">
      <c r="C83" s="6"/>
      <c r="D83" s="6"/>
      <c r="E83" s="6"/>
      <c r="F83" s="6"/>
      <c r="G83" s="6"/>
      <c r="H83" s="6"/>
      <c r="I83" s="6"/>
      <c r="J83" s="6"/>
      <c r="K83" s="6"/>
      <c r="L83" s="6"/>
      <c r="M83" s="6"/>
      <c r="N83" s="6"/>
      <c r="O83" s="6"/>
      <c r="P83" s="6"/>
      <c r="Q83" s="6"/>
      <c r="R83" s="6"/>
      <c r="S83" s="6"/>
      <c r="T83" s="6"/>
      <c r="U83" s="6"/>
      <c r="V83" s="6"/>
      <c r="W83" s="6"/>
      <c r="X83" s="6"/>
      <c r="Y83" s="6"/>
      <c r="Z83" s="6"/>
      <c r="AA83" s="6"/>
      <c r="AB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row>
  </sheetData>
  <mergeCells count="3">
    <mergeCell ref="D3:T3"/>
    <mergeCell ref="AI3:AV3"/>
    <mergeCell ref="AI4:AU4"/>
  </mergeCells>
  <pageMargins left="0.7" right="0.7" top="0.75" bottom="0.75" header="0.3" footer="0.3"/>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49"/>
  <sheetViews>
    <sheetView zoomScale="80" workbookViewId="0">
      <pane xSplit="2" ySplit="6" topLeftCell="C25" activePane="bottomRight" state="frozen"/>
      <selection activeCell="AM46" sqref="AM46"/>
      <selection pane="topRight" activeCell="AM46" sqref="AM46"/>
      <selection pane="bottomLeft" activeCell="AM46" sqref="AM46"/>
      <selection pane="bottomRight" activeCell="I41" sqref="I41"/>
    </sheetView>
  </sheetViews>
  <sheetFormatPr defaultColWidth="9.140625" defaultRowHeight="11.25" x14ac:dyDescent="0.2"/>
  <cols>
    <col min="1" max="1" width="2.5703125" style="513" customWidth="1"/>
    <col min="2" max="2" width="6.85546875" style="513" customWidth="1"/>
    <col min="3" max="5" width="7.7109375" style="513" customWidth="1"/>
    <col min="6" max="6" width="9.140625" style="513" customWidth="1"/>
    <col min="7" max="11" width="7.7109375" style="513" customWidth="1"/>
    <col min="12" max="12" width="9" style="513" customWidth="1"/>
    <col min="13" max="13" width="9.28515625" style="513" customWidth="1"/>
    <col min="14" max="14" width="1.42578125" style="513" customWidth="1"/>
    <col min="15" max="15" width="6.5703125" style="513" customWidth="1"/>
    <col min="16" max="16" width="6.140625" style="513" customWidth="1"/>
    <col min="17" max="17" width="5.85546875" style="513" customWidth="1"/>
    <col min="18" max="20" width="5" style="513" customWidth="1"/>
    <col min="21" max="21" width="5.85546875" style="513" customWidth="1"/>
    <col min="22" max="22" width="5.7109375" style="513" customWidth="1"/>
    <col min="23" max="23" width="5.42578125" style="513" customWidth="1"/>
    <col min="24" max="24" width="5" style="513" customWidth="1"/>
    <col min="25" max="25" width="5.28515625" style="513" customWidth="1"/>
    <col min="26" max="26" width="4.7109375" style="513" customWidth="1"/>
    <col min="27" max="27" width="4.5703125" style="513" customWidth="1"/>
    <col min="28" max="34" width="9.140625" style="513"/>
    <col min="35" max="70" width="9.140625" style="451"/>
    <col min="71" max="16384" width="9.140625" style="513"/>
  </cols>
  <sheetData>
    <row r="1" spans="1:34" ht="15.75" x14ac:dyDescent="0.25">
      <c r="A1" s="300" t="s">
        <v>82</v>
      </c>
      <c r="B1" s="248"/>
      <c r="C1" s="248"/>
      <c r="D1" s="248"/>
      <c r="E1" s="248"/>
      <c r="F1" s="304"/>
      <c r="G1" s="304"/>
      <c r="H1" s="248"/>
      <c r="I1" s="248"/>
      <c r="J1" s="248"/>
      <c r="K1" s="248"/>
      <c r="L1" s="248"/>
      <c r="M1" s="300" t="str">
        <f>A1</f>
        <v>3.2.12</v>
      </c>
      <c r="N1" s="249"/>
      <c r="O1" s="300" t="str">
        <f>A1</f>
        <v>3.2.12</v>
      </c>
      <c r="P1" s="304"/>
      <c r="Q1" s="251"/>
      <c r="R1" s="248"/>
      <c r="S1" s="248"/>
      <c r="T1" s="450"/>
      <c r="U1" s="248"/>
      <c r="V1" s="248"/>
      <c r="W1" s="248"/>
      <c r="X1" s="248"/>
      <c r="Y1" s="248"/>
      <c r="Z1" s="249" t="str">
        <f>A1</f>
        <v>3.2.12</v>
      </c>
      <c r="AA1" s="248"/>
      <c r="AB1" s="252"/>
      <c r="AC1" s="252"/>
      <c r="AD1" s="252"/>
      <c r="AE1" s="252"/>
      <c r="AF1" s="252"/>
      <c r="AG1" s="252"/>
      <c r="AH1" s="252"/>
    </row>
    <row r="2" spans="1:34" ht="5.25" customHeight="1" x14ac:dyDescent="0.2">
      <c r="A2" s="252"/>
      <c r="B2" s="253"/>
      <c r="C2" s="248"/>
      <c r="D2" s="248"/>
      <c r="E2" s="248"/>
      <c r="F2" s="248"/>
      <c r="G2" s="248"/>
      <c r="H2" s="248"/>
      <c r="I2" s="248"/>
      <c r="J2" s="248"/>
      <c r="K2" s="248"/>
      <c r="L2" s="248"/>
      <c r="M2" s="248"/>
      <c r="N2" s="248"/>
      <c r="O2" s="248"/>
      <c r="P2" s="253"/>
      <c r="Q2" s="253"/>
      <c r="R2" s="253"/>
      <c r="S2" s="253"/>
      <c r="T2" s="253"/>
      <c r="U2" s="253"/>
      <c r="V2" s="253"/>
      <c r="W2" s="253"/>
      <c r="X2" s="253"/>
      <c r="Y2" s="253"/>
      <c r="Z2" s="253"/>
      <c r="AA2" s="253"/>
      <c r="AB2" s="252"/>
      <c r="AC2" s="252"/>
      <c r="AD2" s="252"/>
      <c r="AE2" s="252"/>
      <c r="AF2" s="252"/>
      <c r="AG2" s="252"/>
      <c r="AH2" s="252"/>
    </row>
    <row r="3" spans="1:34" ht="15" customHeight="1" x14ac:dyDescent="0.2">
      <c r="A3" s="252"/>
      <c r="B3" s="254"/>
      <c r="C3" s="617" t="s">
        <v>83</v>
      </c>
      <c r="D3" s="619"/>
      <c r="E3" s="619"/>
      <c r="F3" s="619"/>
      <c r="G3" s="619"/>
      <c r="H3" s="619"/>
      <c r="I3" s="619"/>
      <c r="J3" s="619"/>
      <c r="K3" s="619"/>
      <c r="L3" s="619"/>
      <c r="M3" s="619"/>
      <c r="N3" s="619"/>
      <c r="O3" s="619"/>
      <c r="P3" s="619"/>
      <c r="Q3" s="619"/>
      <c r="R3" s="619"/>
      <c r="S3" s="619"/>
      <c r="T3" s="619"/>
      <c r="U3" s="619"/>
      <c r="V3" s="619"/>
      <c r="W3" s="619"/>
      <c r="X3" s="619"/>
      <c r="Y3" s="619"/>
      <c r="Z3" s="619"/>
      <c r="AA3" s="305"/>
      <c r="AB3" s="252"/>
      <c r="AC3" s="252"/>
      <c r="AD3" s="252"/>
      <c r="AE3" s="252"/>
      <c r="AF3" s="252"/>
      <c r="AG3" s="252"/>
      <c r="AH3" s="252"/>
    </row>
    <row r="4" spans="1:34" ht="12.75" x14ac:dyDescent="0.2">
      <c r="A4" s="252"/>
      <c r="B4" s="254"/>
      <c r="C4" s="307" t="s">
        <v>46</v>
      </c>
      <c r="D4" s="251"/>
      <c r="E4" s="308"/>
      <c r="F4" s="308"/>
      <c r="G4" s="308"/>
      <c r="H4" s="308"/>
      <c r="I4" s="308"/>
      <c r="J4" s="251"/>
      <c r="K4" s="308"/>
      <c r="L4" s="308"/>
      <c r="M4" s="308"/>
      <c r="N4" s="308"/>
      <c r="O4" s="254"/>
      <c r="P4" s="621" t="s">
        <v>47</v>
      </c>
      <c r="Q4" s="630"/>
      <c r="R4" s="630"/>
      <c r="S4" s="630"/>
      <c r="T4" s="630"/>
      <c r="U4" s="630"/>
      <c r="V4" s="630"/>
      <c r="W4" s="630"/>
      <c r="X4" s="630"/>
      <c r="Y4" s="630"/>
      <c r="Z4" s="630"/>
      <c r="AA4" s="630"/>
      <c r="AB4" s="252"/>
      <c r="AC4" s="252"/>
      <c r="AD4" s="252"/>
      <c r="AE4" s="252"/>
      <c r="AF4" s="252"/>
      <c r="AG4" s="252"/>
      <c r="AH4" s="252"/>
    </row>
    <row r="5" spans="1:34" ht="2.25" customHeight="1" thickBot="1" x14ac:dyDescent="0.25">
      <c r="A5" s="252"/>
      <c r="B5" s="254"/>
      <c r="C5" s="452"/>
      <c r="D5" s="453"/>
      <c r="E5" s="453"/>
      <c r="F5" s="453"/>
      <c r="G5" s="453"/>
      <c r="H5" s="453"/>
      <c r="I5" s="453"/>
      <c r="J5" s="453"/>
      <c r="K5" s="453"/>
      <c r="L5" s="453"/>
      <c r="M5" s="453"/>
      <c r="N5" s="453"/>
      <c r="O5" s="453"/>
      <c r="P5" s="452"/>
      <c r="Q5" s="452"/>
      <c r="R5" s="452"/>
      <c r="S5" s="452"/>
      <c r="T5" s="452"/>
      <c r="U5" s="452"/>
      <c r="V5" s="452"/>
      <c r="W5" s="452"/>
      <c r="X5" s="452"/>
      <c r="Y5" s="452"/>
      <c r="Z5" s="452"/>
      <c r="AA5" s="258"/>
      <c r="AB5" s="252"/>
      <c r="AC5" s="252"/>
      <c r="AD5" s="252"/>
      <c r="AE5" s="252"/>
      <c r="AF5" s="252"/>
      <c r="AG5" s="252"/>
      <c r="AH5" s="252"/>
    </row>
    <row r="6" spans="1:34" ht="138.75" customHeight="1" x14ac:dyDescent="0.2">
      <c r="A6" s="252"/>
      <c r="B6" s="254"/>
      <c r="C6" s="454" t="s">
        <v>84</v>
      </c>
      <c r="D6" s="455" t="s">
        <v>85</v>
      </c>
      <c r="E6" s="455" t="s">
        <v>86</v>
      </c>
      <c r="F6" s="456" t="s">
        <v>87</v>
      </c>
      <c r="G6" s="457" t="s">
        <v>88</v>
      </c>
      <c r="H6" s="458" t="s">
        <v>89</v>
      </c>
      <c r="I6" s="455" t="s">
        <v>90</v>
      </c>
      <c r="J6" s="459" t="s">
        <v>91</v>
      </c>
      <c r="K6" s="460" t="s">
        <v>92</v>
      </c>
      <c r="L6" s="461" t="s">
        <v>93</v>
      </c>
      <c r="M6" s="462" t="s">
        <v>94</v>
      </c>
      <c r="N6" s="463"/>
      <c r="O6" s="254"/>
      <c r="P6" s="454" t="s">
        <v>84</v>
      </c>
      <c r="Q6" s="455" t="s">
        <v>85</v>
      </c>
      <c r="R6" s="455" t="s">
        <v>86</v>
      </c>
      <c r="S6" s="456" t="s">
        <v>87</v>
      </c>
      <c r="T6" s="457" t="s">
        <v>88</v>
      </c>
      <c r="U6" s="458" t="s">
        <v>89</v>
      </c>
      <c r="V6" s="455" t="s">
        <v>90</v>
      </c>
      <c r="W6" s="459" t="s">
        <v>91</v>
      </c>
      <c r="X6" s="460" t="s">
        <v>92</v>
      </c>
      <c r="Y6" s="461" t="s">
        <v>95</v>
      </c>
      <c r="Z6" s="462" t="s">
        <v>94</v>
      </c>
      <c r="AA6" s="463"/>
      <c r="AB6" s="252"/>
      <c r="AC6" s="252"/>
      <c r="AD6" s="252"/>
      <c r="AE6" s="252"/>
      <c r="AF6" s="252"/>
      <c r="AG6" s="252"/>
      <c r="AH6" s="252"/>
    </row>
    <row r="7" spans="1:34" ht="14.1" customHeight="1" x14ac:dyDescent="0.2">
      <c r="A7" s="252"/>
      <c r="B7" s="324">
        <v>1990</v>
      </c>
      <c r="C7" s="464">
        <v>65.375177170000001</v>
      </c>
      <c r="D7" s="465">
        <v>11.87891065</v>
      </c>
      <c r="E7" s="465">
        <v>53.496266519999999</v>
      </c>
      <c r="F7" s="466">
        <v>609.24089206999997</v>
      </c>
      <c r="G7" s="467">
        <v>12.19664326</v>
      </c>
      <c r="H7" s="466">
        <v>122.82028911</v>
      </c>
      <c r="I7" s="465">
        <v>21.401102099999999</v>
      </c>
      <c r="J7" s="468">
        <v>101.41918700999999</v>
      </c>
      <c r="K7" s="469">
        <v>5.9859428299999999</v>
      </c>
      <c r="L7" s="326">
        <v>815.61894443999995</v>
      </c>
      <c r="M7" s="470">
        <v>4029.7260400499999</v>
      </c>
      <c r="N7" s="270"/>
      <c r="O7" s="471">
        <v>1990</v>
      </c>
      <c r="P7" s="472">
        <f>IF(ISERROR((C7/$L7)*100),"",(C7/$L7)*100)</f>
        <v>8.0154069024091008</v>
      </c>
      <c r="Q7" s="473">
        <f t="shared" ref="Q7:X35" si="0">IF(ISERROR((D7/$L7)*100),"",(D7/$L7)*100)</f>
        <v>1.4564289771562384</v>
      </c>
      <c r="R7" s="473">
        <f t="shared" si="0"/>
        <v>6.5589779252528606</v>
      </c>
      <c r="S7" s="474">
        <f t="shared" si="0"/>
        <v>74.696755908275506</v>
      </c>
      <c r="T7" s="475">
        <f t="shared" si="0"/>
        <v>1.495384988681713</v>
      </c>
      <c r="U7" s="474">
        <f t="shared" si="0"/>
        <v>15.058538052267512</v>
      </c>
      <c r="V7" s="473">
        <f t="shared" si="0"/>
        <v>2.6239093937051563</v>
      </c>
      <c r="W7" s="476">
        <f t="shared" si="0"/>
        <v>12.434628658562353</v>
      </c>
      <c r="X7" s="477">
        <f t="shared" si="0"/>
        <v>0.73391414836617352</v>
      </c>
      <c r="Y7" s="338">
        <v>20.24005940686429</v>
      </c>
      <c r="Z7" s="478">
        <v>100</v>
      </c>
      <c r="AA7" s="270"/>
      <c r="AB7" s="233"/>
      <c r="AC7" s="233"/>
      <c r="AD7" s="233"/>
      <c r="AE7" s="233"/>
      <c r="AF7" s="252"/>
      <c r="AG7" s="252"/>
      <c r="AH7" s="252"/>
    </row>
    <row r="8" spans="1:34" ht="14.1" customHeight="1" x14ac:dyDescent="0.2">
      <c r="A8" s="252"/>
      <c r="B8" s="479">
        <v>1991</v>
      </c>
      <c r="C8" s="480">
        <v>64.402492940000002</v>
      </c>
      <c r="D8" s="481">
        <v>11.775442349999999</v>
      </c>
      <c r="E8" s="481">
        <v>52.627050589999996</v>
      </c>
      <c r="F8" s="482">
        <v>619.07271909999997</v>
      </c>
      <c r="G8" s="483">
        <v>10.8368419</v>
      </c>
      <c r="H8" s="482">
        <v>121.80307864</v>
      </c>
      <c r="I8" s="481">
        <v>22.13390313</v>
      </c>
      <c r="J8" s="484">
        <v>99.669175510000002</v>
      </c>
      <c r="K8" s="485">
        <v>6.1671936499999997</v>
      </c>
      <c r="L8" s="352">
        <v>822.28232623999997</v>
      </c>
      <c r="M8" s="486">
        <v>3964.9063368099996</v>
      </c>
      <c r="N8" s="270"/>
      <c r="O8" s="487">
        <v>1991</v>
      </c>
      <c r="P8" s="488">
        <f t="shared" ref="P8:X36" si="1">IF(ISERROR((C8/$L8)*100),"",(C8/$L8)*100)</f>
        <v>7.8321631007794297</v>
      </c>
      <c r="Q8" s="489">
        <f t="shared" si="0"/>
        <v>1.4320437122666667</v>
      </c>
      <c r="R8" s="489">
        <f t="shared" si="0"/>
        <v>6.4001193885127607</v>
      </c>
      <c r="S8" s="490">
        <f t="shared" si="0"/>
        <v>75.287124548912033</v>
      </c>
      <c r="T8" s="491">
        <f t="shared" si="0"/>
        <v>1.3178979474790566</v>
      </c>
      <c r="U8" s="490">
        <f t="shared" si="0"/>
        <v>14.812805134334027</v>
      </c>
      <c r="V8" s="489">
        <f t="shared" si="0"/>
        <v>2.6917644249038335</v>
      </c>
      <c r="W8" s="492">
        <f t="shared" si="0"/>
        <v>12.121040709430195</v>
      </c>
      <c r="X8" s="493">
        <f t="shared" si="0"/>
        <v>0.75000926727932338</v>
      </c>
      <c r="Y8" s="363">
        <v>20.739010114967165</v>
      </c>
      <c r="Z8" s="494">
        <v>100</v>
      </c>
      <c r="AA8" s="270"/>
      <c r="AB8" s="233"/>
      <c r="AC8" s="233"/>
      <c r="AD8" s="233"/>
      <c r="AE8" s="233"/>
      <c r="AF8" s="252"/>
      <c r="AG8" s="252"/>
      <c r="AH8" s="252"/>
    </row>
    <row r="9" spans="1:34" ht="14.1" customHeight="1" x14ac:dyDescent="0.2">
      <c r="A9" s="252"/>
      <c r="B9" s="324">
        <v>1992</v>
      </c>
      <c r="C9" s="495">
        <v>68.37120711</v>
      </c>
      <c r="D9" s="496">
        <v>11.89055314</v>
      </c>
      <c r="E9" s="496">
        <v>56.480653969999999</v>
      </c>
      <c r="F9" s="497">
        <v>639.48892697999997</v>
      </c>
      <c r="G9" s="498">
        <v>10.667495689999999</v>
      </c>
      <c r="H9" s="497">
        <v>122.85411415999999</v>
      </c>
      <c r="I9" s="496">
        <v>21.941814900000001</v>
      </c>
      <c r="J9" s="499">
        <v>100.91229926</v>
      </c>
      <c r="K9" s="500">
        <v>5.9708307000000005</v>
      </c>
      <c r="L9" s="375">
        <v>847.35257464000006</v>
      </c>
      <c r="M9" s="501">
        <v>3841.4366004599997</v>
      </c>
      <c r="N9" s="270"/>
      <c r="O9" s="471">
        <v>1992</v>
      </c>
      <c r="P9" s="502">
        <f t="shared" si="1"/>
        <v>8.068802663288972</v>
      </c>
      <c r="Q9" s="503">
        <f t="shared" si="0"/>
        <v>1.4032592212340573</v>
      </c>
      <c r="R9" s="503">
        <f t="shared" si="0"/>
        <v>6.6655434420549149</v>
      </c>
      <c r="S9" s="504">
        <f t="shared" si="0"/>
        <v>75.469048672176214</v>
      </c>
      <c r="T9" s="505">
        <f t="shared" si="0"/>
        <v>1.2589205496345028</v>
      </c>
      <c r="U9" s="504">
        <f t="shared" si="0"/>
        <v>14.498582743103706</v>
      </c>
      <c r="V9" s="503">
        <f t="shared" si="0"/>
        <v>2.5894551520448306</v>
      </c>
      <c r="W9" s="506">
        <f t="shared" si="0"/>
        <v>11.909127591058875</v>
      </c>
      <c r="X9" s="507">
        <f t="shared" si="0"/>
        <v>0.70464537179658937</v>
      </c>
      <c r="Y9" s="386">
        <v>22.058220993118365</v>
      </c>
      <c r="Z9" s="508">
        <v>100</v>
      </c>
      <c r="AA9" s="270"/>
      <c r="AB9" s="233"/>
      <c r="AC9" s="233"/>
      <c r="AD9" s="233"/>
      <c r="AE9" s="233"/>
      <c r="AF9" s="252"/>
      <c r="AG9" s="252"/>
      <c r="AH9" s="252"/>
    </row>
    <row r="10" spans="1:34" ht="14.1" customHeight="1" x14ac:dyDescent="0.2">
      <c r="A10" s="252"/>
      <c r="B10" s="479">
        <v>1993</v>
      </c>
      <c r="C10" s="480">
        <v>70.950518589999987</v>
      </c>
      <c r="D10" s="481">
        <v>11.707493360000001</v>
      </c>
      <c r="E10" s="481">
        <v>59.243025230000001</v>
      </c>
      <c r="F10" s="482">
        <v>645.73544677999996</v>
      </c>
      <c r="G10" s="483">
        <v>10.15309188</v>
      </c>
      <c r="H10" s="482">
        <v>122.56745504</v>
      </c>
      <c r="I10" s="481">
        <v>20.842469319999999</v>
      </c>
      <c r="J10" s="484">
        <v>101.72498571999999</v>
      </c>
      <c r="K10" s="485">
        <v>5.3397459999999999</v>
      </c>
      <c r="L10" s="352">
        <v>854.74625829000001</v>
      </c>
      <c r="M10" s="486">
        <v>3777.9212187800003</v>
      </c>
      <c r="N10" s="270"/>
      <c r="O10" s="487">
        <v>1993</v>
      </c>
      <c r="P10" s="488">
        <f t="shared" si="1"/>
        <v>8.3007697198865955</v>
      </c>
      <c r="Q10" s="489">
        <f t="shared" si="0"/>
        <v>1.3697039614331787</v>
      </c>
      <c r="R10" s="489">
        <f t="shared" si="0"/>
        <v>6.9310657584534185</v>
      </c>
      <c r="S10" s="490">
        <f t="shared" si="0"/>
        <v>75.547034048660734</v>
      </c>
      <c r="T10" s="491">
        <f t="shared" si="0"/>
        <v>1.1878486488273388</v>
      </c>
      <c r="U10" s="490">
        <f t="shared" si="0"/>
        <v>14.339630486971384</v>
      </c>
      <c r="V10" s="489">
        <f t="shared" si="0"/>
        <v>2.4384393751775306</v>
      </c>
      <c r="W10" s="492">
        <f t="shared" si="0"/>
        <v>11.90119111179385</v>
      </c>
      <c r="X10" s="493">
        <f t="shared" si="0"/>
        <v>0.62471709565393851</v>
      </c>
      <c r="Y10" s="363">
        <v>22.624777193369379</v>
      </c>
      <c r="Z10" s="494">
        <v>100</v>
      </c>
      <c r="AA10" s="270"/>
      <c r="AB10" s="233"/>
      <c r="AC10" s="233"/>
      <c r="AD10" s="233"/>
      <c r="AE10" s="233"/>
      <c r="AF10" s="252"/>
      <c r="AG10" s="252"/>
      <c r="AH10" s="252"/>
    </row>
    <row r="11" spans="1:34" ht="14.1" customHeight="1" x14ac:dyDescent="0.2">
      <c r="A11" s="252"/>
      <c r="B11" s="324">
        <v>1994</v>
      </c>
      <c r="C11" s="464">
        <v>73.972016050000008</v>
      </c>
      <c r="D11" s="465">
        <v>12.09805252</v>
      </c>
      <c r="E11" s="465">
        <v>61.873963529999997</v>
      </c>
      <c r="F11" s="466">
        <v>651.36205182000003</v>
      </c>
      <c r="G11" s="467">
        <v>9.6942021499999989</v>
      </c>
      <c r="H11" s="466">
        <v>123.08051309000001</v>
      </c>
      <c r="I11" s="465">
        <v>21.018314050000001</v>
      </c>
      <c r="J11" s="468">
        <v>102.06219904000001</v>
      </c>
      <c r="K11" s="469">
        <v>4.8806009800000005</v>
      </c>
      <c r="L11" s="326">
        <v>862.98938408000004</v>
      </c>
      <c r="M11" s="470">
        <v>3762.5804280900002</v>
      </c>
      <c r="N11" s="270"/>
      <c r="O11" s="471">
        <v>1994</v>
      </c>
      <c r="P11" s="472">
        <f t="shared" si="1"/>
        <v>8.571602086259583</v>
      </c>
      <c r="Q11" s="473">
        <f t="shared" si="0"/>
        <v>1.401877328177944</v>
      </c>
      <c r="R11" s="473">
        <f t="shared" si="0"/>
        <v>7.169724758081637</v>
      </c>
      <c r="S11" s="474">
        <f t="shared" si="0"/>
        <v>75.477411870412766</v>
      </c>
      <c r="T11" s="475">
        <f t="shared" si="0"/>
        <v>1.1233280882515857</v>
      </c>
      <c r="U11" s="474">
        <f t="shared" si="0"/>
        <v>14.262112067718125</v>
      </c>
      <c r="V11" s="473">
        <f t="shared" si="0"/>
        <v>2.4355240560006219</v>
      </c>
      <c r="W11" s="476">
        <f t="shared" si="0"/>
        <v>11.826588011717504</v>
      </c>
      <c r="X11" s="477">
        <f t="shared" si="0"/>
        <v>0.56554588851669629</v>
      </c>
      <c r="Y11" s="338">
        <v>22.936104638116124</v>
      </c>
      <c r="Z11" s="478">
        <v>100</v>
      </c>
      <c r="AA11" s="270"/>
      <c r="AB11" s="233"/>
      <c r="AC11" s="233"/>
      <c r="AD11" s="233"/>
      <c r="AE11" s="233"/>
      <c r="AF11" s="252"/>
      <c r="AG11" s="252"/>
      <c r="AH11" s="252"/>
    </row>
    <row r="12" spans="1:34" ht="14.1" customHeight="1" x14ac:dyDescent="0.2">
      <c r="A12" s="252"/>
      <c r="B12" s="479">
        <v>1995</v>
      </c>
      <c r="C12" s="480">
        <v>78.298196790000006</v>
      </c>
      <c r="D12" s="481">
        <v>13.031210209999999</v>
      </c>
      <c r="E12" s="481">
        <v>65.266986579999994</v>
      </c>
      <c r="F12" s="482">
        <v>662.21415836000006</v>
      </c>
      <c r="G12" s="483">
        <v>9.3846517800000004</v>
      </c>
      <c r="H12" s="482">
        <v>121.81571051</v>
      </c>
      <c r="I12" s="481">
        <v>20.146751460000001</v>
      </c>
      <c r="J12" s="484">
        <v>101.66895905</v>
      </c>
      <c r="K12" s="485">
        <v>5.7482793600000006</v>
      </c>
      <c r="L12" s="352">
        <v>877.46099679999998</v>
      </c>
      <c r="M12" s="486">
        <v>3813.92395317</v>
      </c>
      <c r="N12" s="270"/>
      <c r="O12" s="487">
        <v>1995</v>
      </c>
      <c r="P12" s="488">
        <f t="shared" si="1"/>
        <v>8.9232680512916911</v>
      </c>
      <c r="Q12" s="489">
        <f t="shared" si="0"/>
        <v>1.4851042106171481</v>
      </c>
      <c r="R12" s="489">
        <f t="shared" si="0"/>
        <v>7.4381638406745418</v>
      </c>
      <c r="S12" s="490">
        <f t="shared" si="0"/>
        <v>75.469355421496729</v>
      </c>
      <c r="T12" s="491">
        <f t="shared" si="0"/>
        <v>1.0695235246039145</v>
      </c>
      <c r="U12" s="490">
        <f t="shared" si="0"/>
        <v>13.882749313559007</v>
      </c>
      <c r="V12" s="489">
        <f t="shared" si="0"/>
        <v>2.296028146376067</v>
      </c>
      <c r="W12" s="492">
        <f t="shared" si="0"/>
        <v>11.586721167182938</v>
      </c>
      <c r="X12" s="493">
        <f t="shared" si="0"/>
        <v>0.65510368904866645</v>
      </c>
      <c r="Y12" s="363">
        <v>23.006777470502136</v>
      </c>
      <c r="Z12" s="494">
        <v>100</v>
      </c>
      <c r="AA12" s="270"/>
      <c r="AB12" s="233"/>
      <c r="AC12" s="233"/>
      <c r="AD12" s="233"/>
      <c r="AE12" s="233"/>
      <c r="AF12" s="252"/>
      <c r="AG12" s="252"/>
      <c r="AH12" s="252"/>
    </row>
    <row r="13" spans="1:34" ht="14.1" customHeight="1" x14ac:dyDescent="0.2">
      <c r="A13" s="252"/>
      <c r="B13" s="324">
        <v>1996</v>
      </c>
      <c r="C13" s="464">
        <v>82.23896735999999</v>
      </c>
      <c r="D13" s="465">
        <v>14.125749809999999</v>
      </c>
      <c r="E13" s="465">
        <v>68.113217550000002</v>
      </c>
      <c r="F13" s="466">
        <v>679.70150816</v>
      </c>
      <c r="G13" s="467">
        <v>8.8513142299999998</v>
      </c>
      <c r="H13" s="466">
        <v>129.69565842</v>
      </c>
      <c r="I13" s="465">
        <v>21.162925399999999</v>
      </c>
      <c r="J13" s="468">
        <v>108.53273301999999</v>
      </c>
      <c r="K13" s="469">
        <v>6.3838054899999994</v>
      </c>
      <c r="L13" s="326">
        <v>906.87125366999999</v>
      </c>
      <c r="M13" s="470">
        <v>3907.66674633</v>
      </c>
      <c r="N13" s="270"/>
      <c r="O13" s="471">
        <v>1996</v>
      </c>
      <c r="P13" s="472">
        <f t="shared" si="1"/>
        <v>9.0684280736861691</v>
      </c>
      <c r="Q13" s="473">
        <f t="shared" si="0"/>
        <v>1.5576356349189338</v>
      </c>
      <c r="R13" s="473">
        <f t="shared" si="0"/>
        <v>7.5107924387672362</v>
      </c>
      <c r="S13" s="474">
        <f t="shared" si="0"/>
        <v>74.950165793581931</v>
      </c>
      <c r="T13" s="475">
        <f t="shared" si="0"/>
        <v>0.97602765488262921</v>
      </c>
      <c r="U13" s="474">
        <f t="shared" si="0"/>
        <v>14.30144112465106</v>
      </c>
      <c r="V13" s="473">
        <f t="shared" si="0"/>
        <v>2.3336196085559178</v>
      </c>
      <c r="W13" s="476">
        <f t="shared" si="0"/>
        <v>11.967821516095139</v>
      </c>
      <c r="X13" s="477">
        <f t="shared" si="0"/>
        <v>0.703937352095515</v>
      </c>
      <c r="Y13" s="338">
        <v>23.207487038696804</v>
      </c>
      <c r="Z13" s="478">
        <v>100</v>
      </c>
      <c r="AA13" s="270"/>
      <c r="AB13" s="233"/>
      <c r="AC13" s="233"/>
      <c r="AD13" s="233"/>
      <c r="AE13" s="233"/>
      <c r="AF13" s="252"/>
      <c r="AG13" s="252"/>
      <c r="AH13" s="252"/>
    </row>
    <row r="14" spans="1:34" ht="14.1" customHeight="1" x14ac:dyDescent="0.2">
      <c r="A14" s="252"/>
      <c r="B14" s="479">
        <v>1997</v>
      </c>
      <c r="C14" s="480">
        <v>85.837151719999994</v>
      </c>
      <c r="D14" s="481">
        <v>14.97096032</v>
      </c>
      <c r="E14" s="481">
        <v>70.866191399999991</v>
      </c>
      <c r="F14" s="482">
        <v>689.47546643999999</v>
      </c>
      <c r="G14" s="483">
        <v>8.5658501000000005</v>
      </c>
      <c r="H14" s="482">
        <v>138.39287731000002</v>
      </c>
      <c r="I14" s="481">
        <v>20.685462960000002</v>
      </c>
      <c r="J14" s="484">
        <v>117.70741435000001</v>
      </c>
      <c r="K14" s="485">
        <v>5.8420795399999994</v>
      </c>
      <c r="L14" s="352">
        <v>928.11342510999998</v>
      </c>
      <c r="M14" s="486">
        <v>3853.7673547100003</v>
      </c>
      <c r="N14" s="270"/>
      <c r="O14" s="487">
        <v>1997</v>
      </c>
      <c r="P14" s="488">
        <f t="shared" si="1"/>
        <v>9.2485626646146812</v>
      </c>
      <c r="Q14" s="489">
        <f t="shared" si="0"/>
        <v>1.6130528785558338</v>
      </c>
      <c r="R14" s="489">
        <f t="shared" si="0"/>
        <v>7.6355097860588454</v>
      </c>
      <c r="S14" s="490">
        <f t="shared" si="0"/>
        <v>74.287845406210266</v>
      </c>
      <c r="T14" s="491">
        <f t="shared" si="0"/>
        <v>0.92293138621335813</v>
      </c>
      <c r="U14" s="490">
        <f t="shared" si="0"/>
        <v>14.911203045424937</v>
      </c>
      <c r="V14" s="489">
        <f t="shared" si="0"/>
        <v>2.228764545405467</v>
      </c>
      <c r="W14" s="492">
        <f t="shared" si="0"/>
        <v>12.682438500019469</v>
      </c>
      <c r="X14" s="493">
        <f t="shared" si="0"/>
        <v>0.62945749753674729</v>
      </c>
      <c r="Y14" s="363">
        <v>24.083275913780255</v>
      </c>
      <c r="Z14" s="494">
        <v>100</v>
      </c>
      <c r="AA14" s="270"/>
      <c r="AB14" s="233"/>
      <c r="AC14" s="233"/>
      <c r="AD14" s="233"/>
      <c r="AE14" s="233"/>
      <c r="AF14" s="252"/>
      <c r="AG14" s="252"/>
      <c r="AH14" s="252"/>
    </row>
    <row r="15" spans="1:34" ht="14.1" customHeight="1" x14ac:dyDescent="0.2">
      <c r="A15" s="252"/>
      <c r="B15" s="324">
        <v>1998</v>
      </c>
      <c r="C15" s="464">
        <v>90.48474539</v>
      </c>
      <c r="D15" s="465">
        <v>15.6554214</v>
      </c>
      <c r="E15" s="465">
        <v>74.829323990000006</v>
      </c>
      <c r="F15" s="466">
        <v>717.95295521000003</v>
      </c>
      <c r="G15" s="467">
        <v>8.1224120800000001</v>
      </c>
      <c r="H15" s="466">
        <v>144.33406080999998</v>
      </c>
      <c r="I15" s="465">
        <v>21.58844998</v>
      </c>
      <c r="J15" s="468">
        <v>122.74561083</v>
      </c>
      <c r="K15" s="469">
        <v>5.9910572499999999</v>
      </c>
      <c r="L15" s="326">
        <v>966.88523072999999</v>
      </c>
      <c r="M15" s="470">
        <v>3853.9892386799997</v>
      </c>
      <c r="N15" s="270"/>
      <c r="O15" s="471">
        <v>1998</v>
      </c>
      <c r="P15" s="472">
        <f t="shared" si="1"/>
        <v>9.3583749667666201</v>
      </c>
      <c r="Q15" s="473">
        <f t="shared" si="0"/>
        <v>1.6191602583669762</v>
      </c>
      <c r="R15" s="473">
        <f t="shared" si="0"/>
        <v>7.7392147083996461</v>
      </c>
      <c r="S15" s="474">
        <f t="shared" si="0"/>
        <v>74.254206434402178</v>
      </c>
      <c r="T15" s="475">
        <f t="shared" si="0"/>
        <v>0.8400595874101382</v>
      </c>
      <c r="U15" s="474">
        <f t="shared" si="0"/>
        <v>14.927734566906924</v>
      </c>
      <c r="V15" s="473">
        <f t="shared" si="0"/>
        <v>2.2327830950215968</v>
      </c>
      <c r="W15" s="476">
        <f t="shared" si="0"/>
        <v>12.694951471885329</v>
      </c>
      <c r="X15" s="477">
        <f t="shared" si="0"/>
        <v>0.61962444554838647</v>
      </c>
      <c r="Y15" s="338">
        <v>25.087906863516839</v>
      </c>
      <c r="Z15" s="478">
        <v>100</v>
      </c>
      <c r="AA15" s="270"/>
      <c r="AB15" s="233"/>
      <c r="AC15" s="233"/>
      <c r="AD15" s="233"/>
      <c r="AE15" s="233"/>
      <c r="AF15" s="252"/>
      <c r="AG15" s="252"/>
      <c r="AH15" s="252"/>
    </row>
    <row r="16" spans="1:34" ht="14.1" customHeight="1" x14ac:dyDescent="0.2">
      <c r="A16" s="252"/>
      <c r="B16" s="479">
        <v>1999</v>
      </c>
      <c r="C16" s="480">
        <v>97.717609750000008</v>
      </c>
      <c r="D16" s="481">
        <v>16.577363259999998</v>
      </c>
      <c r="E16" s="481">
        <v>81.14024649000001</v>
      </c>
      <c r="F16" s="482">
        <v>735.89384600999995</v>
      </c>
      <c r="G16" s="483">
        <v>7.5468585499999996</v>
      </c>
      <c r="H16" s="482">
        <v>140.42762787000001</v>
      </c>
      <c r="I16" s="481">
        <v>20.808055629999998</v>
      </c>
      <c r="J16" s="484">
        <v>119.61957224</v>
      </c>
      <c r="K16" s="485">
        <v>6.2355986999999997</v>
      </c>
      <c r="L16" s="352">
        <v>987.82154086999992</v>
      </c>
      <c r="M16" s="486">
        <v>3802.0873647500002</v>
      </c>
      <c r="N16" s="270"/>
      <c r="O16" s="487">
        <v>1999</v>
      </c>
      <c r="P16" s="488">
        <f t="shared" si="1"/>
        <v>9.8922331319012926</v>
      </c>
      <c r="Q16" s="489">
        <f t="shared" si="0"/>
        <v>1.6781738982326593</v>
      </c>
      <c r="R16" s="489">
        <f t="shared" si="0"/>
        <v>8.2140592336686336</v>
      </c>
      <c r="S16" s="490">
        <f t="shared" si="0"/>
        <v>74.496638872835192</v>
      </c>
      <c r="T16" s="491">
        <f t="shared" si="0"/>
        <v>0.76399007692758825</v>
      </c>
      <c r="U16" s="490">
        <f t="shared" si="0"/>
        <v>14.215890427568706</v>
      </c>
      <c r="V16" s="489">
        <f t="shared" si="0"/>
        <v>2.106458987690611</v>
      </c>
      <c r="W16" s="492">
        <f t="shared" si="0"/>
        <v>12.109431439878094</v>
      </c>
      <c r="X16" s="493">
        <f t="shared" si="0"/>
        <v>0.63124749177955231</v>
      </c>
      <c r="Y16" s="363">
        <v>25.981032156922897</v>
      </c>
      <c r="Z16" s="494">
        <v>100</v>
      </c>
      <c r="AA16" s="270"/>
      <c r="AB16" s="233"/>
      <c r="AC16" s="233"/>
      <c r="AD16" s="233"/>
      <c r="AE16" s="233"/>
      <c r="AF16" s="252"/>
      <c r="AG16" s="252"/>
      <c r="AH16" s="252"/>
    </row>
    <row r="17" spans="1:34" ht="14.1" customHeight="1" x14ac:dyDescent="0.2">
      <c r="A17" s="252"/>
      <c r="B17" s="324">
        <v>2000</v>
      </c>
      <c r="C17" s="464">
        <v>101.49865353</v>
      </c>
      <c r="D17" s="465">
        <v>17.295278979999999</v>
      </c>
      <c r="E17" s="465">
        <v>84.203374549999992</v>
      </c>
      <c r="F17" s="466">
        <v>735.45689966999998</v>
      </c>
      <c r="G17" s="467">
        <v>7.7346666800000001</v>
      </c>
      <c r="H17" s="466">
        <v>145.59967247</v>
      </c>
      <c r="I17" s="465">
        <v>18.51501283</v>
      </c>
      <c r="J17" s="468">
        <v>127.08465964</v>
      </c>
      <c r="K17" s="469">
        <v>6.7594814200000002</v>
      </c>
      <c r="L17" s="326">
        <v>997.04937378</v>
      </c>
      <c r="M17" s="470">
        <v>3824.6368464100001</v>
      </c>
      <c r="N17" s="270"/>
      <c r="O17" s="471">
        <v>2000</v>
      </c>
      <c r="P17" s="472">
        <f t="shared" si="1"/>
        <v>10.179902440056674</v>
      </c>
      <c r="Q17" s="473">
        <f t="shared" si="0"/>
        <v>1.7346461905322075</v>
      </c>
      <c r="R17" s="473">
        <f t="shared" si="0"/>
        <v>8.4452562495244639</v>
      </c>
      <c r="S17" s="474">
        <f t="shared" si="0"/>
        <v>73.763338006195795</v>
      </c>
      <c r="T17" s="475">
        <f t="shared" si="0"/>
        <v>0.77575563291077931</v>
      </c>
      <c r="U17" s="474">
        <f t="shared" si="0"/>
        <v>14.603055405170609</v>
      </c>
      <c r="V17" s="473">
        <f t="shared" si="0"/>
        <v>1.8569805384668299</v>
      </c>
      <c r="W17" s="476">
        <f t="shared" si="0"/>
        <v>12.746074866703779</v>
      </c>
      <c r="X17" s="477">
        <f t="shared" si="0"/>
        <v>0.67794851466317529</v>
      </c>
      <c r="Y17" s="338">
        <v>26.069125352800004</v>
      </c>
      <c r="Z17" s="478">
        <v>100</v>
      </c>
      <c r="AA17" s="270"/>
      <c r="AB17" s="233"/>
      <c r="AC17" s="233"/>
      <c r="AD17" s="233"/>
      <c r="AE17" s="233"/>
      <c r="AF17" s="252"/>
      <c r="AG17" s="252"/>
      <c r="AH17" s="252"/>
    </row>
    <row r="18" spans="1:34" ht="14.1" customHeight="1" x14ac:dyDescent="0.2">
      <c r="A18" s="252"/>
      <c r="B18" s="479">
        <v>2001</v>
      </c>
      <c r="C18" s="480">
        <v>100.23872035000001</v>
      </c>
      <c r="D18" s="481">
        <v>16.696151620000002</v>
      </c>
      <c r="E18" s="481">
        <v>83.542568729999999</v>
      </c>
      <c r="F18" s="482">
        <v>751.18044029999999</v>
      </c>
      <c r="G18" s="483">
        <v>6.8547323900000006</v>
      </c>
      <c r="H18" s="482">
        <v>150.55511728000002</v>
      </c>
      <c r="I18" s="481">
        <v>18.9745411</v>
      </c>
      <c r="J18" s="484">
        <v>131.58057618000001</v>
      </c>
      <c r="K18" s="485">
        <v>6.5942817100000006</v>
      </c>
      <c r="L18" s="352">
        <v>1015.4232920400001</v>
      </c>
      <c r="M18" s="486">
        <v>3886.21417879</v>
      </c>
      <c r="N18" s="270"/>
      <c r="O18" s="487">
        <v>2001</v>
      </c>
      <c r="P18" s="488">
        <f t="shared" si="1"/>
        <v>9.8716191696389952</v>
      </c>
      <c r="Q18" s="489">
        <f t="shared" si="0"/>
        <v>1.6442553318288762</v>
      </c>
      <c r="R18" s="489">
        <f t="shared" si="0"/>
        <v>8.2273638378101186</v>
      </c>
      <c r="S18" s="490">
        <f t="shared" si="0"/>
        <v>73.977074013229256</v>
      </c>
      <c r="T18" s="491">
        <f t="shared" si="0"/>
        <v>0.67506156730251321</v>
      </c>
      <c r="U18" s="490">
        <f t="shared" si="0"/>
        <v>14.826833150294652</v>
      </c>
      <c r="V18" s="489">
        <f t="shared" si="0"/>
        <v>1.8686336278420275</v>
      </c>
      <c r="W18" s="492">
        <f t="shared" si="0"/>
        <v>12.958199522452624</v>
      </c>
      <c r="X18" s="493">
        <f t="shared" si="0"/>
        <v>0.64941209854975779</v>
      </c>
      <c r="Y18" s="363">
        <v>26.128855624631559</v>
      </c>
      <c r="Z18" s="494">
        <v>100</v>
      </c>
      <c r="AA18" s="270"/>
      <c r="AB18" s="233"/>
      <c r="AC18" s="233"/>
      <c r="AD18" s="233"/>
      <c r="AE18" s="233"/>
      <c r="AF18" s="252"/>
      <c r="AG18" s="252"/>
      <c r="AH18" s="252"/>
    </row>
    <row r="19" spans="1:34" ht="14.1" customHeight="1" x14ac:dyDescent="0.2">
      <c r="A19" s="252"/>
      <c r="B19" s="324">
        <v>2002</v>
      </c>
      <c r="C19" s="464">
        <v>97.518881070000006</v>
      </c>
      <c r="D19" s="465">
        <v>16.496950949999999</v>
      </c>
      <c r="E19" s="465">
        <v>81.021930120000007</v>
      </c>
      <c r="F19" s="466">
        <v>762.34816134000005</v>
      </c>
      <c r="G19" s="467">
        <v>6.8473320299999996</v>
      </c>
      <c r="H19" s="466">
        <v>156.26074184000001</v>
      </c>
      <c r="I19" s="465">
        <v>18.70301989</v>
      </c>
      <c r="J19" s="468">
        <v>137.55772195</v>
      </c>
      <c r="K19" s="469">
        <v>6.6141274000000001</v>
      </c>
      <c r="L19" s="326">
        <v>1029.58924368</v>
      </c>
      <c r="M19" s="470">
        <v>3891.1021005699999</v>
      </c>
      <c r="N19" s="270"/>
      <c r="O19" s="471">
        <v>2002</v>
      </c>
      <c r="P19" s="472">
        <f t="shared" si="1"/>
        <v>9.4716297463874071</v>
      </c>
      <c r="Q19" s="473">
        <f t="shared" si="0"/>
        <v>1.6022847024931925</v>
      </c>
      <c r="R19" s="473">
        <f t="shared" si="0"/>
        <v>7.8693450438942145</v>
      </c>
      <c r="S19" s="474">
        <f t="shared" si="0"/>
        <v>74.04391275642935</v>
      </c>
      <c r="T19" s="475">
        <f t="shared" si="0"/>
        <v>0.66505473634572809</v>
      </c>
      <c r="U19" s="474">
        <f t="shared" si="0"/>
        <v>15.176998283459769</v>
      </c>
      <c r="V19" s="473">
        <f t="shared" si="0"/>
        <v>1.8165516010201215</v>
      </c>
      <c r="W19" s="476">
        <f t="shared" si="0"/>
        <v>13.360446682439648</v>
      </c>
      <c r="X19" s="477">
        <f t="shared" si="0"/>
        <v>0.64240447737774686</v>
      </c>
      <c r="Y19" s="338">
        <v>26.460093235003455</v>
      </c>
      <c r="Z19" s="478">
        <v>100</v>
      </c>
      <c r="AA19" s="270"/>
      <c r="AB19" s="233"/>
      <c r="AC19" s="233"/>
      <c r="AD19" s="233"/>
      <c r="AE19" s="233"/>
      <c r="AF19" s="252"/>
      <c r="AG19" s="252"/>
      <c r="AH19" s="252"/>
    </row>
    <row r="20" spans="1:34" ht="14.1" customHeight="1" x14ac:dyDescent="0.2">
      <c r="A20" s="252"/>
      <c r="B20" s="479">
        <v>2003</v>
      </c>
      <c r="C20" s="480">
        <v>100.94439922000001</v>
      </c>
      <c r="D20" s="481">
        <v>16.274400360000001</v>
      </c>
      <c r="E20" s="481">
        <v>84.669998860000007</v>
      </c>
      <c r="F20" s="482">
        <v>771.15619319000007</v>
      </c>
      <c r="G20" s="483">
        <v>6.7511231599999997</v>
      </c>
      <c r="H20" s="482">
        <v>159.25540641000001</v>
      </c>
      <c r="I20" s="481">
        <v>19.163535549999999</v>
      </c>
      <c r="J20" s="484">
        <v>140.09187086</v>
      </c>
      <c r="K20" s="485">
        <v>6.5244328999999999</v>
      </c>
      <c r="L20" s="352">
        <v>1044.63155489</v>
      </c>
      <c r="M20" s="486">
        <v>3980.5143389499999</v>
      </c>
      <c r="N20" s="270"/>
      <c r="O20" s="487">
        <v>2003</v>
      </c>
      <c r="P20" s="488">
        <f t="shared" si="1"/>
        <v>9.6631581486765921</v>
      </c>
      <c r="Q20" s="489">
        <f t="shared" si="0"/>
        <v>1.5579081719117418</v>
      </c>
      <c r="R20" s="489">
        <f t="shared" si="0"/>
        <v>8.1052499767648492</v>
      </c>
      <c r="S20" s="490">
        <f t="shared" si="0"/>
        <v>73.820878718449507</v>
      </c>
      <c r="T20" s="491">
        <f t="shared" si="0"/>
        <v>0.64626835446406694</v>
      </c>
      <c r="U20" s="490">
        <f t="shared" si="0"/>
        <v>15.245126921976778</v>
      </c>
      <c r="V20" s="489">
        <f t="shared" si="0"/>
        <v>1.8344779516082994</v>
      </c>
      <c r="W20" s="492">
        <f t="shared" si="0"/>
        <v>13.410648970368477</v>
      </c>
      <c r="X20" s="493">
        <f t="shared" si="0"/>
        <v>0.62456785547580218</v>
      </c>
      <c r="Y20" s="363">
        <v>26.243632504174276</v>
      </c>
      <c r="Z20" s="494">
        <v>100</v>
      </c>
      <c r="AA20" s="270"/>
      <c r="AB20" s="233"/>
      <c r="AC20" s="233"/>
      <c r="AD20" s="233"/>
      <c r="AE20" s="233"/>
      <c r="AF20" s="252"/>
      <c r="AG20" s="252"/>
      <c r="AH20" s="252"/>
    </row>
    <row r="21" spans="1:34" ht="14.1" customHeight="1" x14ac:dyDescent="0.2">
      <c r="A21" s="252"/>
      <c r="B21" s="324">
        <v>2004</v>
      </c>
      <c r="C21" s="464">
        <v>106.2562598</v>
      </c>
      <c r="D21" s="465">
        <v>16.634420809999998</v>
      </c>
      <c r="E21" s="465">
        <v>89.621838990000001</v>
      </c>
      <c r="F21" s="466">
        <v>788.25782593000008</v>
      </c>
      <c r="G21" s="467">
        <v>6.6411255300000001</v>
      </c>
      <c r="H21" s="466">
        <v>167.56496913999999</v>
      </c>
      <c r="I21" s="465">
        <v>19.343549800000002</v>
      </c>
      <c r="J21" s="468">
        <v>148.22141933999998</v>
      </c>
      <c r="K21" s="469">
        <v>7.6364941799999997</v>
      </c>
      <c r="L21" s="326">
        <v>1076.3566745799999</v>
      </c>
      <c r="M21" s="470">
        <v>4005.0109240000002</v>
      </c>
      <c r="N21" s="270"/>
      <c r="O21" s="471">
        <v>2004</v>
      </c>
      <c r="P21" s="472">
        <f t="shared" si="1"/>
        <v>9.8718447434222263</v>
      </c>
      <c r="Q21" s="473">
        <f t="shared" si="0"/>
        <v>1.5454376047317995</v>
      </c>
      <c r="R21" s="473">
        <f t="shared" si="0"/>
        <v>8.3264071386904259</v>
      </c>
      <c r="S21" s="474">
        <f t="shared" si="0"/>
        <v>73.233886549510402</v>
      </c>
      <c r="T21" s="475">
        <f t="shared" si="0"/>
        <v>0.61700045039358375</v>
      </c>
      <c r="U21" s="474">
        <f t="shared" si="0"/>
        <v>15.56779208020285</v>
      </c>
      <c r="V21" s="473">
        <f t="shared" si="0"/>
        <v>1.7971319597704876</v>
      </c>
      <c r="W21" s="476">
        <f t="shared" si="0"/>
        <v>13.770660120432362</v>
      </c>
      <c r="X21" s="477">
        <f t="shared" si="0"/>
        <v>0.70947617647094541</v>
      </c>
      <c r="Y21" s="338">
        <v>26.875249406435824</v>
      </c>
      <c r="Z21" s="478">
        <v>100</v>
      </c>
      <c r="AA21" s="270"/>
      <c r="AB21" s="233"/>
      <c r="AC21" s="233"/>
      <c r="AD21" s="233"/>
      <c r="AE21" s="233"/>
      <c r="AF21" s="252"/>
      <c r="AG21" s="252"/>
      <c r="AH21" s="252"/>
    </row>
    <row r="22" spans="1:34" ht="14.1" customHeight="1" x14ac:dyDescent="0.2">
      <c r="A22" s="252"/>
      <c r="B22" s="479">
        <v>2005</v>
      </c>
      <c r="C22" s="480">
        <v>111.92442004</v>
      </c>
      <c r="D22" s="481">
        <v>16.820336690000001</v>
      </c>
      <c r="E22" s="481">
        <v>95.104083349999996</v>
      </c>
      <c r="F22" s="482">
        <v>787.66247965000002</v>
      </c>
      <c r="G22" s="483">
        <v>5.9741156199999992</v>
      </c>
      <c r="H22" s="482">
        <v>171.31728651999998</v>
      </c>
      <c r="I22" s="481">
        <v>19.170892800000001</v>
      </c>
      <c r="J22" s="484">
        <v>152.14639371999999</v>
      </c>
      <c r="K22" s="485">
        <v>8.0959191600000011</v>
      </c>
      <c r="L22" s="352">
        <v>1084.9742209999999</v>
      </c>
      <c r="M22" s="486">
        <v>3995.0609571999998</v>
      </c>
      <c r="N22" s="270"/>
      <c r="O22" s="487">
        <v>2005</v>
      </c>
      <c r="P22" s="488">
        <f t="shared" si="1"/>
        <v>10.315859849355814</v>
      </c>
      <c r="Q22" s="489">
        <f t="shared" si="0"/>
        <v>1.5502982803127821</v>
      </c>
      <c r="R22" s="489">
        <f t="shared" si="0"/>
        <v>8.7655615690430295</v>
      </c>
      <c r="S22" s="490">
        <f t="shared" si="0"/>
        <v>72.597345117013617</v>
      </c>
      <c r="T22" s="491">
        <f t="shared" si="0"/>
        <v>0.55062281705585325</v>
      </c>
      <c r="U22" s="490">
        <f t="shared" si="0"/>
        <v>15.789986822184598</v>
      </c>
      <c r="V22" s="489">
        <f t="shared" si="0"/>
        <v>1.7669445438372309</v>
      </c>
      <c r="W22" s="492">
        <f t="shared" si="0"/>
        <v>14.023042278347367</v>
      </c>
      <c r="X22" s="493">
        <f t="shared" si="0"/>
        <v>0.74618539346844093</v>
      </c>
      <c r="Y22" s="363">
        <v>27.157889019055691</v>
      </c>
      <c r="Z22" s="494">
        <v>100</v>
      </c>
      <c r="AA22" s="270"/>
      <c r="AB22" s="233"/>
      <c r="AC22" s="233"/>
      <c r="AD22" s="233"/>
      <c r="AE22" s="233"/>
      <c r="AF22" s="252"/>
      <c r="AG22" s="252"/>
      <c r="AH22" s="252"/>
    </row>
    <row r="23" spans="1:34" ht="14.1" customHeight="1" x14ac:dyDescent="0.2">
      <c r="A23" s="252"/>
      <c r="B23" s="324">
        <v>2006</v>
      </c>
      <c r="C23" s="464">
        <v>116.91212189000001</v>
      </c>
      <c r="D23" s="465">
        <v>16.815875660000003</v>
      </c>
      <c r="E23" s="465">
        <v>100.09624623000001</v>
      </c>
      <c r="F23" s="466">
        <v>795.95451957</v>
      </c>
      <c r="G23" s="467">
        <v>5.8558344199999999</v>
      </c>
      <c r="H23" s="466">
        <v>182.29167067</v>
      </c>
      <c r="I23" s="465">
        <v>19.504141609999998</v>
      </c>
      <c r="J23" s="468">
        <v>162.78752906</v>
      </c>
      <c r="K23" s="469">
        <v>8.0714924499999992</v>
      </c>
      <c r="L23" s="326">
        <v>1109.0856389899998</v>
      </c>
      <c r="M23" s="470">
        <v>4020.50126512</v>
      </c>
      <c r="N23" s="270"/>
      <c r="O23" s="471">
        <v>2006</v>
      </c>
      <c r="P23" s="472">
        <f t="shared" si="1"/>
        <v>10.541306981169392</v>
      </c>
      <c r="Q23" s="473">
        <f t="shared" si="0"/>
        <v>1.5161927148667755</v>
      </c>
      <c r="R23" s="473">
        <f t="shared" si="0"/>
        <v>9.0251142663026176</v>
      </c>
      <c r="S23" s="474">
        <f t="shared" si="0"/>
        <v>71.766732124928083</v>
      </c>
      <c r="T23" s="475">
        <f t="shared" si="0"/>
        <v>0.52798757951033204</v>
      </c>
      <c r="U23" s="474">
        <f t="shared" si="0"/>
        <v>16.436212341186366</v>
      </c>
      <c r="V23" s="473">
        <f t="shared" si="0"/>
        <v>1.7585785014547339</v>
      </c>
      <c r="W23" s="476">
        <f t="shared" si="0"/>
        <v>14.67763383973163</v>
      </c>
      <c r="X23" s="477">
        <f t="shared" si="0"/>
        <v>0.72776097410749874</v>
      </c>
      <c r="Y23" s="338">
        <v>27.585755254249296</v>
      </c>
      <c r="Z23" s="478">
        <v>100</v>
      </c>
      <c r="AA23" s="270"/>
      <c r="AB23" s="233"/>
      <c r="AC23" s="233"/>
      <c r="AD23" s="233"/>
      <c r="AE23" s="233"/>
      <c r="AF23" s="252"/>
      <c r="AG23" s="252"/>
      <c r="AH23" s="252"/>
    </row>
    <row r="24" spans="1:34" ht="14.1" customHeight="1" x14ac:dyDescent="0.2">
      <c r="A24" s="252"/>
      <c r="B24" s="479">
        <v>2007</v>
      </c>
      <c r="C24" s="480">
        <v>121.95402292</v>
      </c>
      <c r="D24" s="481">
        <v>17.183779359999999</v>
      </c>
      <c r="E24" s="481">
        <v>104.77024356</v>
      </c>
      <c r="F24" s="482">
        <v>805.73233433999997</v>
      </c>
      <c r="G24" s="483">
        <v>6.0699955699999997</v>
      </c>
      <c r="H24" s="482">
        <v>188.43379694000001</v>
      </c>
      <c r="I24" s="481">
        <v>18.600075329999999</v>
      </c>
      <c r="J24" s="484">
        <v>169.83372161</v>
      </c>
      <c r="K24" s="485">
        <v>7.4460539600000004</v>
      </c>
      <c r="L24" s="352">
        <v>1129.63620373</v>
      </c>
      <c r="M24" s="486">
        <v>3997.2775680200002</v>
      </c>
      <c r="N24" s="270"/>
      <c r="O24" s="487">
        <v>2007</v>
      </c>
      <c r="P24" s="488">
        <f t="shared" si="1"/>
        <v>10.795867069178037</v>
      </c>
      <c r="Q24" s="489">
        <f t="shared" si="0"/>
        <v>1.5211781725178473</v>
      </c>
      <c r="R24" s="489">
        <f t="shared" si="0"/>
        <v>9.274688896660189</v>
      </c>
      <c r="S24" s="490">
        <f t="shared" si="0"/>
        <v>71.326709579554347</v>
      </c>
      <c r="T24" s="491">
        <f t="shared" si="0"/>
        <v>0.5373407429716921</v>
      </c>
      <c r="U24" s="490">
        <f t="shared" si="0"/>
        <v>16.680927569229933</v>
      </c>
      <c r="V24" s="489">
        <f t="shared" si="0"/>
        <v>1.646554463161106</v>
      </c>
      <c r="W24" s="492">
        <f t="shared" si="0"/>
        <v>15.034373106068827</v>
      </c>
      <c r="X24" s="493">
        <f t="shared" si="0"/>
        <v>0.65915503906598572</v>
      </c>
      <c r="Y24" s="363">
        <v>28.260139169908854</v>
      </c>
      <c r="Z24" s="494">
        <v>100</v>
      </c>
      <c r="AA24" s="270"/>
      <c r="AB24" s="233"/>
      <c r="AC24" s="233"/>
      <c r="AD24" s="233"/>
      <c r="AE24" s="233"/>
      <c r="AF24" s="252"/>
      <c r="AG24" s="252"/>
      <c r="AH24" s="252"/>
    </row>
    <row r="25" spans="1:34" ht="14.1" customHeight="1" x14ac:dyDescent="0.2">
      <c r="A25" s="252"/>
      <c r="B25" s="324">
        <v>2008</v>
      </c>
      <c r="C25" s="464">
        <v>123.13255711000001</v>
      </c>
      <c r="D25" s="465">
        <v>16.737259249999997</v>
      </c>
      <c r="E25" s="465">
        <v>106.39529786</v>
      </c>
      <c r="F25" s="466">
        <v>788.36090824999997</v>
      </c>
      <c r="G25" s="467">
        <v>5.8561567500000002</v>
      </c>
      <c r="H25" s="466">
        <v>185.78071851000001</v>
      </c>
      <c r="I25" s="465">
        <v>17.912584280000001</v>
      </c>
      <c r="J25" s="468">
        <v>167.86813423000001</v>
      </c>
      <c r="K25" s="469">
        <v>7.9990027799999996</v>
      </c>
      <c r="L25" s="326">
        <v>1111.1293434000002</v>
      </c>
      <c r="M25" s="470">
        <v>3913.4659135400002</v>
      </c>
      <c r="N25" s="270"/>
      <c r="O25" s="471">
        <v>2008</v>
      </c>
      <c r="P25" s="472">
        <f t="shared" si="1"/>
        <v>11.081748298827259</v>
      </c>
      <c r="Q25" s="473">
        <f t="shared" si="0"/>
        <v>1.5063286150633752</v>
      </c>
      <c r="R25" s="473">
        <f t="shared" si="0"/>
        <v>9.5754196837638812</v>
      </c>
      <c r="S25" s="474">
        <f t="shared" si="0"/>
        <v>70.95131749807409</v>
      </c>
      <c r="T25" s="475">
        <f t="shared" si="0"/>
        <v>0.52704545917943757</v>
      </c>
      <c r="U25" s="474">
        <f t="shared" si="0"/>
        <v>16.719990306575859</v>
      </c>
      <c r="V25" s="473">
        <f t="shared" si="0"/>
        <v>1.6121061320537526</v>
      </c>
      <c r="W25" s="476">
        <f t="shared" si="0"/>
        <v>15.107884174522107</v>
      </c>
      <c r="X25" s="477">
        <f t="shared" si="0"/>
        <v>0.71989843734334757</v>
      </c>
      <c r="Y25" s="338">
        <v>28.392462536997208</v>
      </c>
      <c r="Z25" s="478">
        <v>100</v>
      </c>
      <c r="AA25" s="270"/>
      <c r="AB25" s="233"/>
      <c r="AC25" s="233"/>
      <c r="AD25" s="233"/>
      <c r="AE25" s="233"/>
      <c r="AF25" s="252"/>
      <c r="AG25" s="252"/>
      <c r="AH25" s="252"/>
    </row>
    <row r="26" spans="1:34" ht="14.1" customHeight="1" x14ac:dyDescent="0.2">
      <c r="A26" s="252"/>
      <c r="B26" s="479">
        <v>2009</v>
      </c>
      <c r="C26" s="480">
        <v>113.65048512</v>
      </c>
      <c r="D26" s="481">
        <v>15.939214610000001</v>
      </c>
      <c r="E26" s="481">
        <v>97.711270510000006</v>
      </c>
      <c r="F26" s="482">
        <v>768.62378497000009</v>
      </c>
      <c r="G26" s="483">
        <v>5.17666849</v>
      </c>
      <c r="H26" s="482">
        <v>167.04580669000001</v>
      </c>
      <c r="I26" s="481">
        <v>17.89318166</v>
      </c>
      <c r="J26" s="484">
        <v>149.15262503</v>
      </c>
      <c r="K26" s="485">
        <v>6.9069715699999996</v>
      </c>
      <c r="L26" s="352">
        <v>1061.4037168399998</v>
      </c>
      <c r="M26" s="486">
        <v>3591.3277637200003</v>
      </c>
      <c r="N26" s="270"/>
      <c r="O26" s="487">
        <v>2009</v>
      </c>
      <c r="P26" s="488">
        <f t="shared" si="1"/>
        <v>10.707564267662359</v>
      </c>
      <c r="Q26" s="489">
        <f t="shared" si="0"/>
        <v>1.5017108341634666</v>
      </c>
      <c r="R26" s="489">
        <f t="shared" si="0"/>
        <v>9.2058534334988948</v>
      </c>
      <c r="S26" s="490">
        <f t="shared" si="0"/>
        <v>72.415780421265055</v>
      </c>
      <c r="T26" s="491">
        <f t="shared" si="0"/>
        <v>0.48771908444149076</v>
      </c>
      <c r="U26" s="490">
        <f t="shared" si="0"/>
        <v>15.738196883964855</v>
      </c>
      <c r="V26" s="489">
        <f t="shared" si="0"/>
        <v>1.6858035614640012</v>
      </c>
      <c r="W26" s="492">
        <f t="shared" si="0"/>
        <v>14.052393322500853</v>
      </c>
      <c r="X26" s="493">
        <f t="shared" si="0"/>
        <v>0.65073934266627254</v>
      </c>
      <c r="Y26" s="363">
        <v>29.55463234412688</v>
      </c>
      <c r="Z26" s="494">
        <v>100</v>
      </c>
      <c r="AA26" s="270"/>
      <c r="AB26" s="233"/>
      <c r="AC26" s="233"/>
      <c r="AD26" s="233"/>
      <c r="AE26" s="233"/>
      <c r="AF26" s="252"/>
      <c r="AG26" s="252"/>
      <c r="AH26" s="252"/>
    </row>
    <row r="27" spans="1:34" ht="14.1" customHeight="1" x14ac:dyDescent="0.2">
      <c r="A27" s="252"/>
      <c r="B27" s="324">
        <v>2010</v>
      </c>
      <c r="C27" s="464">
        <v>115.24555253</v>
      </c>
      <c r="D27" s="465">
        <v>15.749556739999999</v>
      </c>
      <c r="E27" s="465">
        <v>99.495995789999995</v>
      </c>
      <c r="F27" s="466">
        <v>763.42752295999992</v>
      </c>
      <c r="G27" s="467">
        <v>5.1637968899999995</v>
      </c>
      <c r="H27" s="466">
        <v>166.53352152000002</v>
      </c>
      <c r="I27" s="465">
        <v>17.856727029999998</v>
      </c>
      <c r="J27" s="468">
        <v>148.67679448999999</v>
      </c>
      <c r="K27" s="469">
        <v>6.6919616</v>
      </c>
      <c r="L27" s="326">
        <v>1057.0623555</v>
      </c>
      <c r="M27" s="470">
        <v>3693.3147948699998</v>
      </c>
      <c r="N27" s="270"/>
      <c r="O27" s="471">
        <v>2010</v>
      </c>
      <c r="P27" s="472">
        <f t="shared" si="1"/>
        <v>10.902436543158119</v>
      </c>
      <c r="Q27" s="473">
        <f t="shared" si="0"/>
        <v>1.4899363938232686</v>
      </c>
      <c r="R27" s="473">
        <f t="shared" si="0"/>
        <v>9.4125001493348517</v>
      </c>
      <c r="S27" s="474">
        <f t="shared" si="0"/>
        <v>72.221616727510067</v>
      </c>
      <c r="T27" s="475">
        <f t="shared" si="0"/>
        <v>0.48850447309302553</v>
      </c>
      <c r="U27" s="474">
        <f t="shared" si="0"/>
        <v>15.754370653113286</v>
      </c>
      <c r="V27" s="473">
        <f t="shared" si="0"/>
        <v>1.6892784930888589</v>
      </c>
      <c r="W27" s="476">
        <f t="shared" si="0"/>
        <v>14.065092160024422</v>
      </c>
      <c r="X27" s="477">
        <f t="shared" si="0"/>
        <v>0.63307160312549793</v>
      </c>
      <c r="Y27" s="338">
        <v>28.620965561025439</v>
      </c>
      <c r="Z27" s="478">
        <v>100</v>
      </c>
      <c r="AA27" s="270"/>
      <c r="AB27" s="233"/>
      <c r="AC27" s="233"/>
      <c r="AD27" s="233"/>
      <c r="AE27" s="233"/>
      <c r="AF27" s="252"/>
      <c r="AG27" s="252"/>
      <c r="AH27" s="252"/>
    </row>
    <row r="28" spans="1:34" ht="14.1" customHeight="1" x14ac:dyDescent="0.2">
      <c r="A28" s="252"/>
      <c r="B28" s="479">
        <v>2011</v>
      </c>
      <c r="C28" s="480">
        <v>117.51589622</v>
      </c>
      <c r="D28" s="481">
        <v>15.34712062</v>
      </c>
      <c r="E28" s="481">
        <v>102.16877559999999</v>
      </c>
      <c r="F28" s="482">
        <v>756.25386675000004</v>
      </c>
      <c r="G28" s="483">
        <v>5.1921816200000004</v>
      </c>
      <c r="H28" s="482">
        <v>165.28324141000002</v>
      </c>
      <c r="I28" s="481">
        <v>16.05473946</v>
      </c>
      <c r="J28" s="484">
        <v>149.22850195000001</v>
      </c>
      <c r="K28" s="485">
        <v>6.4990044899999999</v>
      </c>
      <c r="L28" s="352">
        <v>1050.7441904899999</v>
      </c>
      <c r="M28" s="486">
        <v>3596.7028581500003</v>
      </c>
      <c r="N28" s="270"/>
      <c r="O28" s="487">
        <v>2011</v>
      </c>
      <c r="P28" s="488">
        <f t="shared" si="1"/>
        <v>11.18406337942236</v>
      </c>
      <c r="Q28" s="489">
        <f t="shared" si="0"/>
        <v>1.4605953341358076</v>
      </c>
      <c r="R28" s="489">
        <f t="shared" si="0"/>
        <v>9.7234680452865518</v>
      </c>
      <c r="S28" s="490">
        <f t="shared" si="0"/>
        <v>71.973166598935137</v>
      </c>
      <c r="T28" s="491">
        <f t="shared" si="0"/>
        <v>0.49414326217484944</v>
      </c>
      <c r="U28" s="490">
        <f t="shared" si="0"/>
        <v>15.730112324763127</v>
      </c>
      <c r="V28" s="489">
        <f t="shared" si="0"/>
        <v>1.5279398739776135</v>
      </c>
      <c r="W28" s="492">
        <f t="shared" si="0"/>
        <v>14.202172450785511</v>
      </c>
      <c r="X28" s="493">
        <f t="shared" si="0"/>
        <v>0.61851443470453826</v>
      </c>
      <c r="Y28" s="363">
        <v>29.214095017859233</v>
      </c>
      <c r="Z28" s="494">
        <v>100</v>
      </c>
      <c r="AA28" s="270"/>
      <c r="AB28" s="233"/>
      <c r="AC28" s="233"/>
      <c r="AD28" s="233"/>
      <c r="AE28" s="233"/>
      <c r="AF28" s="234"/>
      <c r="AG28" s="252"/>
      <c r="AH28" s="252"/>
    </row>
    <row r="29" spans="1:34" ht="14.1" customHeight="1" x14ac:dyDescent="0.2">
      <c r="A29" s="252"/>
      <c r="B29" s="324">
        <v>2012</v>
      </c>
      <c r="C29" s="464">
        <v>115.26182380000002</v>
      </c>
      <c r="D29" s="465">
        <v>14.389566</v>
      </c>
      <c r="E29" s="465">
        <v>100.8722578</v>
      </c>
      <c r="F29" s="466">
        <v>729.44078980999996</v>
      </c>
      <c r="G29" s="467">
        <v>5.0226790700000006</v>
      </c>
      <c r="H29" s="466">
        <v>153.45896961999998</v>
      </c>
      <c r="I29" s="465">
        <v>15.271686089999999</v>
      </c>
      <c r="J29" s="468">
        <v>138.18728352999997</v>
      </c>
      <c r="K29" s="469">
        <v>5.8969305099999998</v>
      </c>
      <c r="L29" s="326">
        <v>1009.08119282</v>
      </c>
      <c r="M29" s="470">
        <v>3511.3923777800001</v>
      </c>
      <c r="N29" s="270"/>
      <c r="O29" s="471">
        <v>2012</v>
      </c>
      <c r="P29" s="472">
        <f t="shared" si="1"/>
        <v>11.422452882893085</v>
      </c>
      <c r="Q29" s="473">
        <f t="shared" si="0"/>
        <v>1.4260067576709672</v>
      </c>
      <c r="R29" s="473">
        <f t="shared" si="0"/>
        <v>9.996446125222116</v>
      </c>
      <c r="S29" s="474">
        <f t="shared" si="0"/>
        <v>72.287621154794195</v>
      </c>
      <c r="T29" s="475">
        <f t="shared" si="0"/>
        <v>0.49774776358317746</v>
      </c>
      <c r="U29" s="474">
        <f t="shared" si="0"/>
        <v>15.207792069847248</v>
      </c>
      <c r="V29" s="473">
        <f t="shared" si="0"/>
        <v>1.5134249056135332</v>
      </c>
      <c r="W29" s="476">
        <f t="shared" si="0"/>
        <v>13.694367164233714</v>
      </c>
      <c r="X29" s="477">
        <f t="shared" si="0"/>
        <v>0.58438612789128608</v>
      </c>
      <c r="Y29" s="338">
        <v>28.737352145702644</v>
      </c>
      <c r="Z29" s="478">
        <v>100</v>
      </c>
      <c r="AA29" s="270"/>
      <c r="AB29" s="233"/>
      <c r="AC29" s="233"/>
      <c r="AD29" s="233"/>
      <c r="AE29" s="233"/>
      <c r="AF29" s="234"/>
      <c r="AG29" s="252"/>
      <c r="AH29" s="252"/>
    </row>
    <row r="30" spans="1:34" ht="14.1" customHeight="1" x14ac:dyDescent="0.2">
      <c r="A30" s="252"/>
      <c r="B30" s="479">
        <v>2013</v>
      </c>
      <c r="C30" s="480">
        <v>115.01597881000001</v>
      </c>
      <c r="D30" s="481">
        <v>13.267582549999998</v>
      </c>
      <c r="E30" s="481">
        <v>101.74839625999999</v>
      </c>
      <c r="F30" s="482">
        <v>726.24072028000001</v>
      </c>
      <c r="G30" s="483">
        <v>4.7252612300000001</v>
      </c>
      <c r="H30" s="482">
        <v>143.93669854000001</v>
      </c>
      <c r="I30" s="481">
        <v>13.866168</v>
      </c>
      <c r="J30" s="484">
        <v>130.07053053999999</v>
      </c>
      <c r="K30" s="485">
        <v>6.44757917</v>
      </c>
      <c r="L30" s="352">
        <v>996.36623802999998</v>
      </c>
      <c r="M30" s="486">
        <v>3420.8036303399999</v>
      </c>
      <c r="N30" s="270"/>
      <c r="O30" s="487">
        <v>2013</v>
      </c>
      <c r="P30" s="488">
        <f t="shared" si="1"/>
        <v>11.54354437354359</v>
      </c>
      <c r="Q30" s="489">
        <f t="shared" si="0"/>
        <v>1.3315969613976943</v>
      </c>
      <c r="R30" s="489">
        <f t="shared" si="0"/>
        <v>10.211947412145896</v>
      </c>
      <c r="S30" s="490">
        <f t="shared" si="0"/>
        <v>72.888933060990908</v>
      </c>
      <c r="T30" s="491">
        <f t="shared" si="0"/>
        <v>0.47424943255230267</v>
      </c>
      <c r="U30" s="490">
        <f t="shared" si="0"/>
        <v>14.446163774536302</v>
      </c>
      <c r="V30" s="489">
        <f t="shared" si="0"/>
        <v>1.3916738113704026</v>
      </c>
      <c r="W30" s="492">
        <f t="shared" si="0"/>
        <v>13.054489963165899</v>
      </c>
      <c r="X30" s="493">
        <f t="shared" si="0"/>
        <v>0.64710935837690109</v>
      </c>
      <c r="Y30" s="363">
        <v>29.126671557319682</v>
      </c>
      <c r="Z30" s="494">
        <v>100</v>
      </c>
      <c r="AA30" s="270"/>
      <c r="AB30" s="233"/>
      <c r="AC30" s="233"/>
      <c r="AD30" s="233"/>
      <c r="AE30" s="233"/>
      <c r="AF30" s="234"/>
      <c r="AG30" s="252"/>
      <c r="AH30" s="252"/>
    </row>
    <row r="31" spans="1:34" ht="14.1" customHeight="1" x14ac:dyDescent="0.2">
      <c r="A31" s="252"/>
      <c r="B31" s="324">
        <v>2014</v>
      </c>
      <c r="C31" s="464">
        <v>116.81051731000001</v>
      </c>
      <c r="D31" s="465">
        <v>12.9685384</v>
      </c>
      <c r="E31" s="465">
        <v>103.84197891000001</v>
      </c>
      <c r="F31" s="466">
        <v>734.59826167000006</v>
      </c>
      <c r="G31" s="467">
        <v>4.3202285400000005</v>
      </c>
      <c r="H31" s="466">
        <v>139.49659421999999</v>
      </c>
      <c r="I31" s="465">
        <v>13.05421625</v>
      </c>
      <c r="J31" s="468">
        <v>126.44237797</v>
      </c>
      <c r="K31" s="469">
        <v>5.3868928500000006</v>
      </c>
      <c r="L31" s="326">
        <v>1000.61249459</v>
      </c>
      <c r="M31" s="470">
        <v>3282.2482407699999</v>
      </c>
      <c r="N31" s="270"/>
      <c r="O31" s="471">
        <v>2014</v>
      </c>
      <c r="P31" s="472">
        <f t="shared" si="1"/>
        <v>11.673901529469008</v>
      </c>
      <c r="Q31" s="473">
        <f t="shared" si="0"/>
        <v>1.2960600102554032</v>
      </c>
      <c r="R31" s="473">
        <f t="shared" si="0"/>
        <v>10.377841519213606</v>
      </c>
      <c r="S31" s="474">
        <f t="shared" si="0"/>
        <v>73.414859962447395</v>
      </c>
      <c r="T31" s="475">
        <f t="shared" si="0"/>
        <v>0.4317584043131712</v>
      </c>
      <c r="U31" s="474">
        <f t="shared" si="0"/>
        <v>13.941120561077803</v>
      </c>
      <c r="V31" s="473">
        <f t="shared" si="0"/>
        <v>1.3046225507456761</v>
      </c>
      <c r="W31" s="476">
        <f t="shared" si="0"/>
        <v>12.636498010332126</v>
      </c>
      <c r="X31" s="477">
        <f t="shared" si="0"/>
        <v>0.53835954269262598</v>
      </c>
      <c r="Y31" s="338">
        <v>30.485582478528833</v>
      </c>
      <c r="Z31" s="478">
        <v>100</v>
      </c>
      <c r="AA31" s="270"/>
      <c r="AB31" s="233"/>
      <c r="AC31" s="233"/>
      <c r="AD31" s="233"/>
      <c r="AE31" s="233"/>
      <c r="AF31" s="234"/>
      <c r="AG31" s="252"/>
      <c r="AH31" s="252"/>
    </row>
    <row r="32" spans="1:34" ht="14.1" customHeight="1" x14ac:dyDescent="0.2">
      <c r="A32" s="252"/>
      <c r="B32" s="479">
        <v>2015</v>
      </c>
      <c r="C32" s="480">
        <v>120.71412893999999</v>
      </c>
      <c r="D32" s="481">
        <v>12.97720404</v>
      </c>
      <c r="E32" s="481">
        <v>107.73692489999999</v>
      </c>
      <c r="F32" s="482">
        <v>748.82743874000005</v>
      </c>
      <c r="G32" s="483">
        <v>4.3030608499999996</v>
      </c>
      <c r="H32" s="482">
        <v>142.20503025000002</v>
      </c>
      <c r="I32" s="481">
        <v>13.86342602</v>
      </c>
      <c r="J32" s="484">
        <v>128.34160423</v>
      </c>
      <c r="K32" s="485">
        <v>5.38534237</v>
      </c>
      <c r="L32" s="352">
        <v>1021.4350011499999</v>
      </c>
      <c r="M32" s="486">
        <v>3340.7168036799999</v>
      </c>
      <c r="N32" s="270"/>
      <c r="O32" s="487">
        <v>2015</v>
      </c>
      <c r="P32" s="488">
        <f t="shared" si="1"/>
        <v>11.818092076744183</v>
      </c>
      <c r="Q32" s="489">
        <f t="shared" si="0"/>
        <v>1.2704875029139784</v>
      </c>
      <c r="R32" s="489">
        <f t="shared" si="0"/>
        <v>10.547604573830203</v>
      </c>
      <c r="S32" s="490">
        <f t="shared" si="0"/>
        <v>73.311315736872146</v>
      </c>
      <c r="T32" s="491">
        <f t="shared" si="0"/>
        <v>0.42127603275346215</v>
      </c>
      <c r="U32" s="490">
        <f t="shared" si="0"/>
        <v>13.9220831565294</v>
      </c>
      <c r="V32" s="489">
        <f t="shared" si="0"/>
        <v>1.3572499478079003</v>
      </c>
      <c r="W32" s="492">
        <f t="shared" si="0"/>
        <v>12.564833208721499</v>
      </c>
      <c r="X32" s="493">
        <f t="shared" si="0"/>
        <v>0.52723299710082594</v>
      </c>
      <c r="Y32" s="363">
        <v>30.575324434110307</v>
      </c>
      <c r="Z32" s="494">
        <v>100</v>
      </c>
      <c r="AA32" s="270"/>
      <c r="AB32" s="233"/>
      <c r="AC32" s="233"/>
      <c r="AD32" s="233"/>
      <c r="AE32" s="233"/>
      <c r="AF32" s="234"/>
      <c r="AG32" s="252"/>
      <c r="AH32" s="252"/>
    </row>
    <row r="33" spans="1:34" ht="14.1" customHeight="1" x14ac:dyDescent="0.2">
      <c r="A33" s="252"/>
      <c r="B33" s="324">
        <v>2016</v>
      </c>
      <c r="C33" s="464">
        <v>127.68387998</v>
      </c>
      <c r="D33" s="465">
        <v>13.530112639999999</v>
      </c>
      <c r="E33" s="465">
        <v>114.15376734</v>
      </c>
      <c r="F33" s="466">
        <v>764.92712355999993</v>
      </c>
      <c r="G33" s="467">
        <v>4.2353971600000007</v>
      </c>
      <c r="H33" s="466">
        <v>146.71075236000001</v>
      </c>
      <c r="I33" s="465">
        <v>14.543835510000001</v>
      </c>
      <c r="J33" s="468">
        <v>132.16691685000001</v>
      </c>
      <c r="K33" s="469">
        <v>5.3562781400000006</v>
      </c>
      <c r="L33" s="326">
        <v>1048.9134312000001</v>
      </c>
      <c r="M33" s="470">
        <v>3358.1485899499999</v>
      </c>
      <c r="N33" s="270"/>
      <c r="O33" s="471">
        <v>2016</v>
      </c>
      <c r="P33" s="472">
        <f t="shared" si="1"/>
        <v>12.172966441465469</v>
      </c>
      <c r="Q33" s="473">
        <f t="shared" si="0"/>
        <v>1.289916997680256</v>
      </c>
      <c r="R33" s="473">
        <f t="shared" si="0"/>
        <v>10.883049443785213</v>
      </c>
      <c r="S33" s="474">
        <f t="shared" si="0"/>
        <v>72.925667725018243</v>
      </c>
      <c r="T33" s="475">
        <f t="shared" si="0"/>
        <v>0.40378901003818135</v>
      </c>
      <c r="U33" s="474">
        <f t="shared" si="0"/>
        <v>13.986926661064572</v>
      </c>
      <c r="V33" s="473">
        <f t="shared" si="0"/>
        <v>1.3865620438629769</v>
      </c>
      <c r="W33" s="476">
        <f t="shared" si="0"/>
        <v>12.600364617201596</v>
      </c>
      <c r="X33" s="477">
        <f t="shared" si="0"/>
        <v>0.51065016241351757</v>
      </c>
      <c r="Y33" s="338">
        <v>31.234872522886715</v>
      </c>
      <c r="Z33" s="478">
        <v>100</v>
      </c>
      <c r="AA33" s="270"/>
      <c r="AB33" s="233"/>
      <c r="AC33" s="233"/>
      <c r="AD33" s="233"/>
      <c r="AE33" s="233"/>
      <c r="AF33" s="234"/>
      <c r="AG33" s="252"/>
      <c r="AH33" s="252"/>
    </row>
    <row r="34" spans="1:34" ht="14.1" customHeight="1" x14ac:dyDescent="0.2">
      <c r="A34" s="252"/>
      <c r="B34" s="479">
        <v>2017</v>
      </c>
      <c r="C34" s="480">
        <v>137.08786465</v>
      </c>
      <c r="D34" s="481">
        <v>14.088228539999999</v>
      </c>
      <c r="E34" s="481">
        <v>122.99963611000001</v>
      </c>
      <c r="F34" s="482">
        <v>777.20394495000005</v>
      </c>
      <c r="G34" s="483">
        <v>4.1604799199999993</v>
      </c>
      <c r="H34" s="482">
        <v>149.92114948999998</v>
      </c>
      <c r="I34" s="481">
        <v>15.446488909999999</v>
      </c>
      <c r="J34" s="484">
        <v>134.47466058000001</v>
      </c>
      <c r="K34" s="485">
        <v>5.8739187700000004</v>
      </c>
      <c r="L34" s="352">
        <v>1074.2473577799999</v>
      </c>
      <c r="M34" s="486">
        <v>3392.63526993</v>
      </c>
      <c r="N34" s="270"/>
      <c r="O34" s="487">
        <v>2017</v>
      </c>
      <c r="P34" s="488">
        <f t="shared" si="1"/>
        <v>12.761294096482652</v>
      </c>
      <c r="Q34" s="489">
        <f t="shared" si="0"/>
        <v>1.3114510766974763</v>
      </c>
      <c r="R34" s="489">
        <f t="shared" si="0"/>
        <v>11.449843019785176</v>
      </c>
      <c r="S34" s="490">
        <f t="shared" si="0"/>
        <v>72.348695048795946</v>
      </c>
      <c r="T34" s="491">
        <f t="shared" si="0"/>
        <v>0.38729254392562751</v>
      </c>
      <c r="U34" s="490">
        <f t="shared" si="0"/>
        <v>13.955924434370637</v>
      </c>
      <c r="V34" s="489">
        <f t="shared" si="0"/>
        <v>1.4378894021132289</v>
      </c>
      <c r="W34" s="492">
        <f t="shared" si="0"/>
        <v>12.518035032257412</v>
      </c>
      <c r="X34" s="493">
        <f t="shared" si="0"/>
        <v>0.54679387642514898</v>
      </c>
      <c r="Y34" s="363">
        <v>31.664098033213122</v>
      </c>
      <c r="Z34" s="494">
        <v>100</v>
      </c>
      <c r="AA34" s="270"/>
      <c r="AB34" s="233"/>
      <c r="AC34" s="233"/>
      <c r="AD34" s="233"/>
      <c r="AE34" s="233"/>
      <c r="AF34" s="234"/>
      <c r="AG34" s="252"/>
      <c r="AH34" s="252"/>
    </row>
    <row r="35" spans="1:34" ht="14.1" customHeight="1" x14ac:dyDescent="0.2">
      <c r="A35" s="252"/>
      <c r="B35" s="324">
        <v>2018</v>
      </c>
      <c r="C35" s="464">
        <v>143.84178109000001</v>
      </c>
      <c r="D35" s="465">
        <v>14.715368809999999</v>
      </c>
      <c r="E35" s="465">
        <v>129.12641228000001</v>
      </c>
      <c r="F35" s="466">
        <v>777.64061717999994</v>
      </c>
      <c r="G35" s="467">
        <v>3.9366970800000001</v>
      </c>
      <c r="H35" s="466">
        <v>153.23427315000001</v>
      </c>
      <c r="I35" s="465">
        <v>16.108604410000002</v>
      </c>
      <c r="J35" s="468">
        <v>137.12566873999998</v>
      </c>
      <c r="K35" s="469">
        <v>6.0001387299999998</v>
      </c>
      <c r="L35" s="326">
        <v>1084.6535072199999</v>
      </c>
      <c r="M35" s="470">
        <v>3327.2138172099999</v>
      </c>
      <c r="N35" s="270"/>
      <c r="O35" s="471">
        <v>2018</v>
      </c>
      <c r="P35" s="472">
        <f t="shared" si="1"/>
        <v>13.261542062282258</v>
      </c>
      <c r="Q35" s="473">
        <f t="shared" si="0"/>
        <v>1.3566884458536383</v>
      </c>
      <c r="R35" s="473">
        <f t="shared" si="0"/>
        <v>11.904853616428619</v>
      </c>
      <c r="S35" s="474">
        <f t="shared" si="0"/>
        <v>71.694841901458148</v>
      </c>
      <c r="T35" s="475">
        <f t="shared" si="0"/>
        <v>0.36294512983135735</v>
      </c>
      <c r="U35" s="474">
        <f t="shared" si="0"/>
        <v>14.127486070896882</v>
      </c>
      <c r="V35" s="473">
        <f t="shared" si="0"/>
        <v>1.4851382771339436</v>
      </c>
      <c r="W35" s="476">
        <f t="shared" si="0"/>
        <v>12.642347793762937</v>
      </c>
      <c r="X35" s="477">
        <f t="shared" si="0"/>
        <v>0.55318483645330552</v>
      </c>
      <c r="Y35" s="338">
        <v>32.599453080220876</v>
      </c>
      <c r="Z35" s="478">
        <v>100</v>
      </c>
      <c r="AA35" s="270"/>
      <c r="AB35" s="233"/>
      <c r="AC35" s="233"/>
      <c r="AD35" s="233"/>
      <c r="AE35" s="233"/>
      <c r="AF35" s="234"/>
      <c r="AG35" s="252"/>
      <c r="AH35" s="252"/>
    </row>
    <row r="36" spans="1:34" ht="14.1" customHeight="1" x14ac:dyDescent="0.2">
      <c r="A36" s="252"/>
      <c r="B36" s="479">
        <v>2019</v>
      </c>
      <c r="C36" s="480">
        <v>146.76182361999997</v>
      </c>
      <c r="D36" s="481">
        <v>14.95833094</v>
      </c>
      <c r="E36" s="481">
        <v>131.80349268000001</v>
      </c>
      <c r="F36" s="482">
        <v>783.58741111999996</v>
      </c>
      <c r="G36" s="483">
        <v>3.90348542</v>
      </c>
      <c r="H36" s="482">
        <v>152.37178245999999</v>
      </c>
      <c r="I36" s="481">
        <v>16.49479337</v>
      </c>
      <c r="J36" s="484">
        <v>135.87698909</v>
      </c>
      <c r="K36" s="485">
        <v>5.7191318400000002</v>
      </c>
      <c r="L36" s="352">
        <v>1092.3436344699999</v>
      </c>
      <c r="M36" s="486">
        <v>3186.0642624400002</v>
      </c>
      <c r="N36" s="270"/>
      <c r="O36" s="487">
        <v>2019</v>
      </c>
      <c r="P36" s="488">
        <f t="shared" si="1"/>
        <v>13.435499506637225</v>
      </c>
      <c r="Q36" s="489">
        <f t="shared" si="1"/>
        <v>1.369379604363943</v>
      </c>
      <c r="R36" s="489">
        <f t="shared" si="1"/>
        <v>12.066119902273286</v>
      </c>
      <c r="S36" s="490">
        <f t="shared" si="1"/>
        <v>71.734515256290479</v>
      </c>
      <c r="T36" s="491">
        <f t="shared" si="1"/>
        <v>0.35734958275231343</v>
      </c>
      <c r="U36" s="490">
        <f t="shared" si="1"/>
        <v>13.949070388818633</v>
      </c>
      <c r="V36" s="489">
        <f t="shared" si="1"/>
        <v>1.5100370295106997</v>
      </c>
      <c r="W36" s="492">
        <f t="shared" si="1"/>
        <v>12.439033359307933</v>
      </c>
      <c r="X36" s="493">
        <f t="shared" si="1"/>
        <v>0.5235652645858917</v>
      </c>
      <c r="Y36" s="363">
        <v>34.285047145704603</v>
      </c>
      <c r="Z36" s="494">
        <v>100</v>
      </c>
      <c r="AA36" s="270"/>
      <c r="AB36" s="233"/>
      <c r="AC36" s="233"/>
      <c r="AD36" s="233"/>
      <c r="AE36" s="233"/>
      <c r="AF36" s="234"/>
      <c r="AG36" s="252"/>
      <c r="AH36" s="252"/>
    </row>
    <row r="37" spans="1:34" ht="14.1" customHeight="1" x14ac:dyDescent="0.2">
      <c r="A37" s="252"/>
      <c r="B37" s="324">
        <v>2020</v>
      </c>
      <c r="C37" s="464">
        <v>63.331486009999999</v>
      </c>
      <c r="D37" s="465">
        <v>7.9415348899999998</v>
      </c>
      <c r="E37" s="465">
        <v>55.389951119999999</v>
      </c>
      <c r="F37" s="466">
        <v>681.58231363000004</v>
      </c>
      <c r="G37" s="467">
        <v>3.4577415500000002</v>
      </c>
      <c r="H37" s="466">
        <v>135.8735111</v>
      </c>
      <c r="I37" s="465">
        <v>14.861094230000001</v>
      </c>
      <c r="J37" s="468">
        <v>121.01241687</v>
      </c>
      <c r="K37" s="469">
        <v>4.6049001900000004</v>
      </c>
      <c r="L37" s="326">
        <v>888.84995246999995</v>
      </c>
      <c r="M37" s="470">
        <v>2809.0264711499999</v>
      </c>
      <c r="N37" s="270"/>
      <c r="O37" s="471">
        <v>2020</v>
      </c>
      <c r="P37" s="472">
        <f t="shared" ref="P37:X37" si="2">IF(ISERROR((C37/$L37)*100),"",(C37/$L37)*100)</f>
        <v>7.1251042804255009</v>
      </c>
      <c r="Q37" s="473">
        <f t="shared" si="2"/>
        <v>0.89346181185378859</v>
      </c>
      <c r="R37" s="473">
        <f t="shared" si="2"/>
        <v>6.231642468571712</v>
      </c>
      <c r="S37" s="474">
        <f t="shared" si="2"/>
        <v>76.681369193525882</v>
      </c>
      <c r="T37" s="475">
        <f t="shared" si="2"/>
        <v>0.3890129644932061</v>
      </c>
      <c r="U37" s="474">
        <f t="shared" si="2"/>
        <v>15.286439597867441</v>
      </c>
      <c r="V37" s="473">
        <f t="shared" si="2"/>
        <v>1.6719463379283452</v>
      </c>
      <c r="W37" s="476">
        <f t="shared" si="2"/>
        <v>13.614493259939096</v>
      </c>
      <c r="X37" s="477">
        <f t="shared" si="2"/>
        <v>0.51807396481302315</v>
      </c>
      <c r="Y37" s="338">
        <v>31.642633545781777</v>
      </c>
      <c r="Z37" s="478">
        <v>100</v>
      </c>
      <c r="AA37" s="270"/>
      <c r="AB37" s="233"/>
      <c r="AC37" s="233"/>
      <c r="AD37" s="233"/>
      <c r="AE37" s="233"/>
      <c r="AF37" s="234"/>
      <c r="AG37" s="252"/>
      <c r="AH37" s="252"/>
    </row>
    <row r="38" spans="1:34" ht="11.1" customHeight="1" x14ac:dyDescent="0.2">
      <c r="A38" s="248"/>
      <c r="B38" s="509"/>
      <c r="C38" s="254"/>
      <c r="D38" s="254"/>
      <c r="E38" s="254"/>
      <c r="F38" s="254"/>
      <c r="G38" s="254"/>
      <c r="H38" s="254"/>
      <c r="I38" s="254"/>
      <c r="J38" s="254"/>
      <c r="K38" s="248"/>
      <c r="L38" s="248"/>
      <c r="M38" s="510"/>
      <c r="N38" s="254"/>
      <c r="O38" s="509"/>
      <c r="P38" s="254"/>
      <c r="Q38" s="254"/>
      <c r="R38" s="254"/>
      <c r="S38" s="254"/>
      <c r="T38" s="254"/>
      <c r="U38" s="254"/>
      <c r="V38" s="248"/>
      <c r="W38" s="409"/>
      <c r="X38" s="254"/>
      <c r="Y38" s="254"/>
      <c r="Z38" s="254"/>
      <c r="AA38" s="254"/>
      <c r="AB38" s="252"/>
      <c r="AC38" s="252"/>
      <c r="AD38" s="252"/>
      <c r="AE38" s="252"/>
      <c r="AF38" s="252"/>
      <c r="AG38" s="252"/>
      <c r="AH38" s="252"/>
    </row>
    <row r="39" spans="1:34" ht="11.1" customHeight="1" x14ac:dyDescent="0.2">
      <c r="A39" s="248"/>
      <c r="B39" s="511"/>
      <c r="C39" s="413"/>
      <c r="D39" s="413"/>
      <c r="E39" s="413"/>
      <c r="F39" s="413"/>
      <c r="G39" s="413"/>
      <c r="H39" s="413"/>
      <c r="I39" s="413"/>
      <c r="J39" s="413"/>
      <c r="K39" s="413"/>
      <c r="L39" s="413"/>
      <c r="M39" s="413"/>
      <c r="N39" s="413"/>
      <c r="O39" s="511"/>
      <c r="P39" s="413"/>
      <c r="Q39" s="413"/>
      <c r="R39" s="413"/>
      <c r="S39" s="413"/>
      <c r="T39" s="413"/>
      <c r="U39" s="413"/>
      <c r="V39" s="413"/>
      <c r="W39" s="413"/>
      <c r="X39" s="413"/>
      <c r="Y39" s="413"/>
      <c r="Z39" s="414"/>
      <c r="AA39" s="414"/>
      <c r="AB39" s="252"/>
      <c r="AC39" s="252"/>
      <c r="AD39" s="252"/>
      <c r="AE39" s="252"/>
      <c r="AF39" s="252"/>
      <c r="AG39" s="252"/>
      <c r="AH39" s="252"/>
    </row>
    <row r="40" spans="1:34" ht="11.1" customHeight="1" x14ac:dyDescent="0.2">
      <c r="A40" s="248"/>
      <c r="B40" s="511" t="s">
        <v>112</v>
      </c>
      <c r="C40" s="413"/>
      <c r="D40" s="413"/>
      <c r="E40" s="413"/>
      <c r="F40" s="413"/>
      <c r="G40" s="413"/>
      <c r="H40" s="413"/>
      <c r="I40" s="413"/>
      <c r="J40" s="413"/>
      <c r="K40" s="413"/>
      <c r="L40" s="413"/>
      <c r="M40" s="413"/>
      <c r="N40" s="413"/>
      <c r="O40" s="511" t="s">
        <v>112</v>
      </c>
      <c r="P40" s="413"/>
      <c r="Q40" s="413"/>
      <c r="R40" s="413"/>
      <c r="S40" s="413"/>
      <c r="T40" s="413"/>
      <c r="U40" s="413"/>
      <c r="V40" s="413"/>
      <c r="W40" s="413"/>
      <c r="X40" s="413"/>
      <c r="Y40" s="413"/>
      <c r="Z40" s="414"/>
      <c r="AA40" s="414"/>
      <c r="AB40" s="252"/>
      <c r="AC40" s="252"/>
      <c r="AD40" s="252"/>
      <c r="AE40" s="252"/>
      <c r="AF40" s="252"/>
      <c r="AG40" s="252"/>
      <c r="AH40" s="252"/>
    </row>
    <row r="41" spans="1:34" ht="11.1" customHeight="1" x14ac:dyDescent="0.2">
      <c r="A41" s="248"/>
      <c r="B41" s="511" t="s">
        <v>96</v>
      </c>
      <c r="C41" s="292"/>
      <c r="D41" s="292"/>
      <c r="E41" s="292"/>
      <c r="F41" s="292"/>
      <c r="G41" s="292"/>
      <c r="H41" s="292"/>
      <c r="I41" s="292"/>
      <c r="J41" s="292"/>
      <c r="K41" s="292"/>
      <c r="L41" s="292"/>
      <c r="M41" s="292"/>
      <c r="N41" s="292"/>
      <c r="O41" s="511" t="s">
        <v>96</v>
      </c>
      <c r="P41" s="292"/>
      <c r="Q41" s="292"/>
      <c r="R41" s="292"/>
      <c r="S41" s="292"/>
      <c r="T41" s="292"/>
      <c r="U41" s="292"/>
      <c r="V41" s="292"/>
      <c r="W41" s="292"/>
      <c r="X41" s="292"/>
      <c r="Y41" s="292"/>
      <c r="Z41" s="292"/>
      <c r="AA41" s="292"/>
      <c r="AB41" s="252"/>
      <c r="AC41" s="252"/>
      <c r="AD41" s="252"/>
      <c r="AE41" s="252"/>
      <c r="AF41" s="252"/>
      <c r="AG41" s="252"/>
      <c r="AH41" s="252"/>
    </row>
    <row r="42" spans="1:34" ht="13.15" customHeight="1" x14ac:dyDescent="0.2">
      <c r="A42" s="248"/>
      <c r="B42" s="412" t="s">
        <v>97</v>
      </c>
      <c r="C42" s="412"/>
      <c r="D42" s="412"/>
      <c r="E42" s="412"/>
      <c r="F42" s="412"/>
      <c r="G42" s="412"/>
      <c r="H42" s="412"/>
      <c r="I42" s="412"/>
      <c r="J42" s="412"/>
      <c r="K42" s="412"/>
      <c r="L42" s="412"/>
      <c r="M42" s="412"/>
      <c r="N42" s="292"/>
      <c r="O42" s="512" t="s">
        <v>97</v>
      </c>
      <c r="P42" s="297"/>
      <c r="Q42" s="297"/>
      <c r="R42" s="297"/>
      <c r="S42" s="297"/>
      <c r="T42" s="297"/>
      <c r="U42" s="297"/>
      <c r="V42" s="297"/>
      <c r="W42" s="297"/>
      <c r="X42" s="297"/>
      <c r="Y42" s="297"/>
      <c r="Z42" s="297"/>
      <c r="AA42" s="292"/>
      <c r="AB42" s="252"/>
      <c r="AC42" s="252"/>
      <c r="AD42" s="252"/>
      <c r="AE42" s="252"/>
      <c r="AF42" s="252"/>
      <c r="AG42" s="252"/>
      <c r="AH42" s="252"/>
    </row>
    <row r="43" spans="1:34" ht="15" customHeight="1" x14ac:dyDescent="0.2">
      <c r="A43" s="252"/>
      <c r="B43" s="631" t="s">
        <v>98</v>
      </c>
      <c r="C43" s="631"/>
      <c r="D43" s="631"/>
      <c r="E43" s="631"/>
      <c r="F43" s="631"/>
      <c r="G43" s="631"/>
      <c r="H43" s="631"/>
      <c r="I43" s="631"/>
      <c r="J43" s="631"/>
      <c r="K43" s="631"/>
      <c r="L43" s="631"/>
      <c r="M43" s="631"/>
      <c r="N43" s="252"/>
      <c r="O43" s="629" t="s">
        <v>98</v>
      </c>
      <c r="P43" s="629"/>
      <c r="Q43" s="629"/>
      <c r="R43" s="629"/>
      <c r="S43" s="629"/>
      <c r="T43" s="629"/>
      <c r="U43" s="629"/>
      <c r="V43" s="629"/>
      <c r="W43" s="629"/>
      <c r="X43" s="629"/>
      <c r="Y43" s="629"/>
      <c r="Z43" s="629"/>
      <c r="AA43" s="629"/>
      <c r="AB43" s="252"/>
      <c r="AC43" s="252"/>
      <c r="AD43" s="252"/>
      <c r="AE43" s="252"/>
      <c r="AF43" s="252"/>
      <c r="AG43" s="252"/>
      <c r="AH43" s="252"/>
    </row>
    <row r="44" spans="1:34" x14ac:dyDescent="0.2">
      <c r="A44" s="252"/>
      <c r="B44" s="631"/>
      <c r="C44" s="631"/>
      <c r="D44" s="631"/>
      <c r="E44" s="631"/>
      <c r="F44" s="631"/>
      <c r="G44" s="631"/>
      <c r="H44" s="631"/>
      <c r="I44" s="631"/>
      <c r="J44" s="631"/>
      <c r="K44" s="631"/>
      <c r="L44" s="631"/>
      <c r="M44" s="631"/>
      <c r="N44" s="252"/>
      <c r="O44" s="629"/>
      <c r="P44" s="629"/>
      <c r="Q44" s="629"/>
      <c r="R44" s="629"/>
      <c r="S44" s="629"/>
      <c r="T44" s="629"/>
      <c r="U44" s="629"/>
      <c r="V44" s="629"/>
      <c r="W44" s="629"/>
      <c r="X44" s="629"/>
      <c r="Y44" s="629"/>
      <c r="Z44" s="629"/>
      <c r="AA44" s="629"/>
      <c r="AB44" s="252"/>
      <c r="AC44" s="252"/>
      <c r="AD44" s="252"/>
      <c r="AE44" s="252"/>
      <c r="AF44" s="252"/>
      <c r="AG44" s="252"/>
      <c r="AH44" s="252"/>
    </row>
    <row r="45" spans="1:34" x14ac:dyDescent="0.2">
      <c r="A45" s="252"/>
      <c r="B45" s="631" t="s">
        <v>99</v>
      </c>
      <c r="C45" s="631"/>
      <c r="D45" s="631"/>
      <c r="E45" s="631"/>
      <c r="F45" s="631"/>
      <c r="G45" s="631"/>
      <c r="H45" s="631"/>
      <c r="I45" s="631"/>
      <c r="J45" s="631"/>
      <c r="K45" s="631"/>
      <c r="L45" s="631"/>
      <c r="M45" s="631"/>
      <c r="N45" s="252"/>
      <c r="O45" s="629" t="s">
        <v>99</v>
      </c>
      <c r="P45" s="629"/>
      <c r="Q45" s="629"/>
      <c r="R45" s="629"/>
      <c r="S45" s="629"/>
      <c r="T45" s="629"/>
      <c r="U45" s="629"/>
      <c r="V45" s="629"/>
      <c r="W45" s="629"/>
      <c r="X45" s="629"/>
      <c r="Y45" s="629"/>
      <c r="Z45" s="629"/>
      <c r="AA45" s="629"/>
      <c r="AB45" s="252"/>
      <c r="AC45" s="252"/>
      <c r="AD45" s="252"/>
      <c r="AE45" s="252"/>
      <c r="AF45" s="252"/>
      <c r="AG45" s="252"/>
      <c r="AH45" s="252"/>
    </row>
    <row r="46" spans="1:34" x14ac:dyDescent="0.2">
      <c r="A46" s="252"/>
      <c r="B46" s="631"/>
      <c r="C46" s="631"/>
      <c r="D46" s="631"/>
      <c r="E46" s="631"/>
      <c r="F46" s="631"/>
      <c r="G46" s="631"/>
      <c r="H46" s="631"/>
      <c r="I46" s="631"/>
      <c r="J46" s="631"/>
      <c r="K46" s="631"/>
      <c r="L46" s="631"/>
      <c r="M46" s="631"/>
      <c r="N46" s="252"/>
      <c r="O46" s="629"/>
      <c r="P46" s="629"/>
      <c r="Q46" s="629"/>
      <c r="R46" s="629"/>
      <c r="S46" s="629"/>
      <c r="T46" s="629"/>
      <c r="U46" s="629"/>
      <c r="V46" s="629"/>
      <c r="W46" s="629"/>
      <c r="X46" s="629"/>
      <c r="Y46" s="629"/>
      <c r="Z46" s="629"/>
      <c r="AA46" s="629"/>
      <c r="AB46" s="252"/>
      <c r="AC46" s="252"/>
      <c r="AD46" s="252"/>
      <c r="AE46" s="252"/>
      <c r="AF46" s="252"/>
      <c r="AG46" s="252"/>
      <c r="AH46" s="252"/>
    </row>
    <row r="47" spans="1:34" x14ac:dyDescent="0.2">
      <c r="A47" s="252"/>
      <c r="B47" s="252"/>
      <c r="C47" s="252"/>
      <c r="D47" s="252"/>
      <c r="E47" s="252"/>
      <c r="F47" s="252"/>
      <c r="G47" s="252"/>
      <c r="H47" s="252"/>
      <c r="I47" s="252"/>
      <c r="J47" s="252"/>
      <c r="K47" s="252"/>
      <c r="L47" s="252"/>
      <c r="M47" s="252"/>
      <c r="N47" s="252"/>
      <c r="O47" s="629" t="s">
        <v>100</v>
      </c>
      <c r="P47" s="629"/>
      <c r="Q47" s="629"/>
      <c r="R47" s="629"/>
      <c r="S47" s="629"/>
      <c r="T47" s="629"/>
      <c r="U47" s="629"/>
      <c r="V47" s="629"/>
      <c r="W47" s="629"/>
      <c r="X47" s="629"/>
      <c r="Y47" s="629"/>
      <c r="Z47" s="629"/>
      <c r="AA47" s="629"/>
      <c r="AB47" s="252"/>
      <c r="AC47" s="252"/>
      <c r="AD47" s="252"/>
      <c r="AE47" s="252"/>
      <c r="AF47" s="252"/>
      <c r="AG47" s="252"/>
      <c r="AH47" s="252"/>
    </row>
    <row r="48" spans="1:34" x14ac:dyDescent="0.2">
      <c r="A48" s="252"/>
      <c r="B48" s="252"/>
      <c r="C48" s="252"/>
      <c r="D48" s="252"/>
      <c r="E48" s="252"/>
      <c r="F48" s="252"/>
      <c r="G48" s="252"/>
      <c r="H48" s="252"/>
      <c r="I48" s="252"/>
      <c r="J48" s="252"/>
      <c r="K48" s="252"/>
      <c r="L48" s="252"/>
      <c r="M48" s="252"/>
      <c r="N48" s="252"/>
      <c r="O48" s="629"/>
      <c r="P48" s="629"/>
      <c r="Q48" s="629"/>
      <c r="R48" s="629"/>
      <c r="S48" s="629"/>
      <c r="T48" s="629"/>
      <c r="U48" s="629"/>
      <c r="V48" s="629"/>
      <c r="W48" s="629"/>
      <c r="X48" s="629"/>
      <c r="Y48" s="629"/>
      <c r="Z48" s="629"/>
      <c r="AA48" s="629"/>
      <c r="AB48" s="252"/>
      <c r="AC48" s="252"/>
      <c r="AD48" s="252"/>
      <c r="AE48" s="252"/>
      <c r="AF48" s="252"/>
      <c r="AG48" s="252"/>
      <c r="AH48" s="252"/>
    </row>
    <row r="49" spans="1:34" x14ac:dyDescent="0.2">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1:34" x14ac:dyDescent="0.2">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1:34" x14ac:dyDescent="0.2">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1:34" x14ac:dyDescent="0.2">
      <c r="A52" s="252"/>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1:34" x14ac:dyDescent="0.2">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1:34" x14ac:dyDescent="0.2">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1:34" x14ac:dyDescent="0.2">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row>
    <row r="56" spans="1:34" x14ac:dyDescent="0.2">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row>
    <row r="57" spans="1:34" x14ac:dyDescent="0.2">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row>
    <row r="58" spans="1:34" x14ac:dyDescent="0.2">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row>
    <row r="59" spans="1:34" x14ac:dyDescent="0.2">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row>
    <row r="60" spans="1:34" x14ac:dyDescent="0.2">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row>
    <row r="61" spans="1:34" x14ac:dyDescent="0.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row>
    <row r="62" spans="1:34" x14ac:dyDescent="0.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row>
    <row r="63" spans="1:34" x14ac:dyDescent="0.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row>
    <row r="64" spans="1:34"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row>
    <row r="65" spans="1:34" x14ac:dyDescent="0.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row>
    <row r="66" spans="1:34" x14ac:dyDescent="0.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row>
    <row r="67" spans="1:34" x14ac:dyDescent="0.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row>
    <row r="68" spans="1:34" x14ac:dyDescent="0.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row>
    <row r="69" spans="1:34" x14ac:dyDescent="0.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row>
    <row r="70" spans="1:34" x14ac:dyDescent="0.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row>
    <row r="71" spans="1:34" x14ac:dyDescent="0.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row>
    <row r="72" spans="1:34" x14ac:dyDescent="0.2">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row>
    <row r="73" spans="1:34" x14ac:dyDescent="0.2">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row>
    <row r="74" spans="1:34" x14ac:dyDescent="0.2">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row>
    <row r="75" spans="1:34" x14ac:dyDescent="0.2">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row>
    <row r="76" spans="1:34" x14ac:dyDescent="0.2">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row>
    <row r="77" spans="1:34" x14ac:dyDescent="0.2">
      <c r="A77" s="252"/>
      <c r="B77" s="252"/>
      <c r="C77" s="234"/>
      <c r="D77" s="234"/>
      <c r="E77" s="234"/>
      <c r="F77" s="234"/>
      <c r="G77" s="234"/>
      <c r="H77" s="234"/>
      <c r="I77" s="234"/>
      <c r="J77" s="234"/>
      <c r="K77" s="234"/>
      <c r="L77" s="234"/>
      <c r="M77" s="234"/>
      <c r="N77" s="252"/>
      <c r="O77" s="252"/>
      <c r="P77" s="234"/>
      <c r="Q77" s="234"/>
      <c r="R77" s="234"/>
      <c r="S77" s="234"/>
      <c r="T77" s="234"/>
      <c r="U77" s="234"/>
      <c r="V77" s="234"/>
      <c r="W77" s="234"/>
      <c r="X77" s="234"/>
      <c r="Y77" s="234"/>
      <c r="Z77" s="234"/>
      <c r="AA77" s="252"/>
      <c r="AB77" s="252"/>
      <c r="AC77" s="252"/>
      <c r="AD77" s="252"/>
      <c r="AE77" s="252"/>
      <c r="AF77" s="252"/>
      <c r="AG77" s="252"/>
      <c r="AH77" s="252"/>
    </row>
    <row r="78" spans="1:34" s="451" customFormat="1" x14ac:dyDescent="0.2">
      <c r="C78" s="234"/>
      <c r="D78" s="234"/>
      <c r="E78" s="234"/>
      <c r="F78" s="234"/>
      <c r="G78" s="234"/>
      <c r="H78" s="234"/>
      <c r="I78" s="234"/>
      <c r="J78" s="234"/>
      <c r="K78" s="234"/>
      <c r="L78" s="234"/>
      <c r="M78" s="234"/>
      <c r="P78" s="234"/>
      <c r="Q78" s="234"/>
      <c r="R78" s="234"/>
      <c r="S78" s="234"/>
      <c r="T78" s="234"/>
      <c r="U78" s="234"/>
      <c r="V78" s="234"/>
      <c r="W78" s="234"/>
      <c r="X78" s="234"/>
      <c r="Y78" s="234"/>
      <c r="Z78" s="234"/>
    </row>
    <row r="79" spans="1:34" s="451" customFormat="1" x14ac:dyDescent="0.2">
      <c r="C79" s="234"/>
      <c r="D79" s="234"/>
      <c r="E79" s="234"/>
      <c r="F79" s="234"/>
      <c r="G79" s="234"/>
      <c r="H79" s="234"/>
      <c r="I79" s="234"/>
      <c r="J79" s="234"/>
      <c r="K79" s="234"/>
      <c r="L79" s="234"/>
      <c r="M79" s="234"/>
      <c r="P79" s="234"/>
      <c r="Q79" s="234"/>
      <c r="R79" s="234"/>
      <c r="S79" s="234"/>
      <c r="T79" s="234"/>
      <c r="U79" s="234"/>
      <c r="V79" s="234"/>
      <c r="W79" s="234"/>
      <c r="X79" s="234"/>
      <c r="Y79" s="234"/>
      <c r="Z79" s="234"/>
    </row>
    <row r="80" spans="1:34" s="451" customFormat="1" x14ac:dyDescent="0.2">
      <c r="C80" s="234"/>
      <c r="D80" s="234"/>
      <c r="E80" s="234"/>
      <c r="F80" s="234"/>
      <c r="G80" s="234"/>
      <c r="H80" s="234"/>
      <c r="I80" s="234"/>
      <c r="J80" s="234"/>
      <c r="K80" s="234"/>
      <c r="L80" s="234"/>
      <c r="M80" s="234"/>
      <c r="P80" s="234"/>
      <c r="Q80" s="234"/>
      <c r="R80" s="234"/>
      <c r="S80" s="234"/>
      <c r="T80" s="234"/>
      <c r="U80" s="234"/>
      <c r="V80" s="234"/>
      <c r="W80" s="234"/>
      <c r="X80" s="234"/>
      <c r="Y80" s="234"/>
      <c r="Z80" s="234"/>
    </row>
    <row r="81" spans="3:26" s="451" customFormat="1" x14ac:dyDescent="0.2">
      <c r="C81" s="234"/>
      <c r="D81" s="234"/>
      <c r="E81" s="234"/>
      <c r="F81" s="234"/>
      <c r="G81" s="234"/>
      <c r="H81" s="234"/>
      <c r="I81" s="234"/>
      <c r="J81" s="234"/>
      <c r="K81" s="234"/>
      <c r="L81" s="234"/>
      <c r="M81" s="234"/>
      <c r="P81" s="234"/>
      <c r="Q81" s="234"/>
      <c r="R81" s="234"/>
      <c r="S81" s="234"/>
      <c r="T81" s="234"/>
      <c r="U81" s="234"/>
      <c r="V81" s="234"/>
      <c r="W81" s="234"/>
      <c r="X81" s="234"/>
      <c r="Y81" s="234"/>
      <c r="Z81" s="234"/>
    </row>
    <row r="82" spans="3:26" s="451" customFormat="1" x14ac:dyDescent="0.2">
      <c r="C82" s="234"/>
      <c r="D82" s="234"/>
      <c r="E82" s="234"/>
      <c r="F82" s="234"/>
      <c r="G82" s="234"/>
      <c r="H82" s="234"/>
      <c r="I82" s="234"/>
      <c r="J82" s="234"/>
      <c r="K82" s="234"/>
      <c r="L82" s="234"/>
      <c r="M82" s="234"/>
      <c r="P82" s="234"/>
      <c r="Q82" s="234"/>
      <c r="R82" s="234"/>
      <c r="S82" s="234"/>
      <c r="T82" s="234"/>
      <c r="U82" s="234"/>
      <c r="V82" s="234"/>
      <c r="W82" s="234"/>
      <c r="X82" s="234"/>
      <c r="Y82" s="234"/>
      <c r="Z82" s="234"/>
    </row>
    <row r="83" spans="3:26" s="451" customFormat="1" x14ac:dyDescent="0.2">
      <c r="C83" s="234"/>
      <c r="D83" s="234"/>
      <c r="E83" s="234"/>
      <c r="F83" s="234"/>
      <c r="G83" s="234"/>
      <c r="H83" s="234"/>
      <c r="I83" s="234"/>
      <c r="J83" s="234"/>
      <c r="K83" s="234"/>
      <c r="L83" s="234"/>
      <c r="M83" s="234"/>
      <c r="P83" s="234"/>
      <c r="Q83" s="234"/>
      <c r="R83" s="234"/>
      <c r="S83" s="234"/>
      <c r="T83" s="234"/>
      <c r="U83" s="234"/>
      <c r="V83" s="234"/>
      <c r="W83" s="234"/>
      <c r="X83" s="234"/>
      <c r="Y83" s="234"/>
      <c r="Z83" s="234"/>
    </row>
    <row r="84" spans="3:26" s="451" customFormat="1" x14ac:dyDescent="0.2">
      <c r="C84" s="234"/>
      <c r="D84" s="234"/>
      <c r="E84" s="234"/>
      <c r="F84" s="234"/>
      <c r="G84" s="234"/>
      <c r="H84" s="234"/>
      <c r="I84" s="234"/>
      <c r="J84" s="234"/>
      <c r="K84" s="234"/>
      <c r="L84" s="234"/>
      <c r="M84" s="234"/>
      <c r="P84" s="234"/>
      <c r="Q84" s="234"/>
      <c r="R84" s="234"/>
      <c r="S84" s="234"/>
      <c r="T84" s="234"/>
      <c r="U84" s="234"/>
      <c r="V84" s="234"/>
      <c r="W84" s="234"/>
      <c r="X84" s="234"/>
      <c r="Y84" s="234"/>
      <c r="Z84" s="234"/>
    </row>
    <row r="85" spans="3:26" s="451" customFormat="1" x14ac:dyDescent="0.2">
      <c r="C85" s="234"/>
      <c r="D85" s="234"/>
      <c r="E85" s="234"/>
      <c r="F85" s="234"/>
      <c r="G85" s="234"/>
      <c r="H85" s="234"/>
      <c r="I85" s="234"/>
      <c r="J85" s="234"/>
      <c r="K85" s="234"/>
      <c r="L85" s="234"/>
      <c r="M85" s="234"/>
      <c r="P85" s="234"/>
      <c r="Q85" s="234"/>
      <c r="R85" s="234"/>
      <c r="S85" s="234"/>
      <c r="T85" s="234"/>
      <c r="U85" s="234"/>
      <c r="V85" s="234"/>
      <c r="W85" s="234"/>
      <c r="X85" s="234"/>
      <c r="Y85" s="234"/>
      <c r="Z85" s="234"/>
    </row>
    <row r="86" spans="3:26" s="451" customFormat="1" x14ac:dyDescent="0.2">
      <c r="C86" s="234"/>
      <c r="D86" s="234"/>
      <c r="E86" s="234"/>
      <c r="F86" s="234"/>
      <c r="G86" s="234"/>
      <c r="H86" s="234"/>
      <c r="I86" s="234"/>
      <c r="J86" s="234"/>
      <c r="K86" s="234"/>
      <c r="L86" s="234"/>
      <c r="M86" s="234"/>
      <c r="P86" s="234"/>
      <c r="Q86" s="234"/>
      <c r="R86" s="234"/>
      <c r="S86" s="234"/>
      <c r="T86" s="234"/>
      <c r="U86" s="234"/>
      <c r="V86" s="234"/>
      <c r="W86" s="234"/>
      <c r="X86" s="234"/>
      <c r="Y86" s="234"/>
      <c r="Z86" s="234"/>
    </row>
    <row r="87" spans="3:26" s="451" customFormat="1" x14ac:dyDescent="0.2">
      <c r="C87" s="234"/>
      <c r="D87" s="234"/>
      <c r="E87" s="234"/>
      <c r="F87" s="234"/>
      <c r="G87" s="234"/>
      <c r="H87" s="234"/>
      <c r="I87" s="234"/>
      <c r="J87" s="234"/>
      <c r="K87" s="234"/>
      <c r="L87" s="234"/>
      <c r="M87" s="234"/>
      <c r="P87" s="234"/>
      <c r="Q87" s="234"/>
      <c r="R87" s="234"/>
      <c r="S87" s="234"/>
      <c r="T87" s="234"/>
      <c r="U87" s="234"/>
      <c r="V87" s="234"/>
      <c r="W87" s="234"/>
      <c r="X87" s="234"/>
      <c r="Y87" s="234"/>
      <c r="Z87" s="234"/>
    </row>
    <row r="88" spans="3:26" s="451" customFormat="1" x14ac:dyDescent="0.2">
      <c r="C88" s="234"/>
      <c r="D88" s="234"/>
      <c r="E88" s="234"/>
      <c r="F88" s="234"/>
      <c r="G88" s="234"/>
      <c r="H88" s="234"/>
      <c r="I88" s="234"/>
      <c r="J88" s="234"/>
      <c r="K88" s="234"/>
      <c r="L88" s="234"/>
      <c r="M88" s="234"/>
      <c r="P88" s="234"/>
      <c r="Q88" s="234"/>
      <c r="R88" s="234"/>
      <c r="S88" s="234"/>
      <c r="T88" s="234"/>
      <c r="U88" s="234"/>
      <c r="V88" s="234"/>
      <c r="W88" s="234"/>
      <c r="X88" s="234"/>
      <c r="Y88" s="234"/>
      <c r="Z88" s="234"/>
    </row>
    <row r="89" spans="3:26" s="451" customFormat="1" x14ac:dyDescent="0.2">
      <c r="C89" s="234"/>
      <c r="D89" s="234"/>
      <c r="E89" s="234"/>
      <c r="F89" s="234"/>
      <c r="G89" s="234"/>
      <c r="H89" s="234"/>
      <c r="I89" s="234"/>
      <c r="J89" s="234"/>
      <c r="K89" s="234"/>
      <c r="L89" s="234"/>
      <c r="M89" s="234"/>
      <c r="P89" s="234"/>
      <c r="Q89" s="234"/>
      <c r="R89" s="234"/>
      <c r="S89" s="234"/>
      <c r="T89" s="234"/>
      <c r="U89" s="234"/>
      <c r="V89" s="234"/>
      <c r="W89" s="234"/>
      <c r="X89" s="234"/>
      <c r="Y89" s="234"/>
      <c r="Z89" s="234"/>
    </row>
    <row r="90" spans="3:26" s="451" customFormat="1" x14ac:dyDescent="0.2">
      <c r="C90" s="234"/>
      <c r="D90" s="234"/>
      <c r="E90" s="234"/>
      <c r="F90" s="234"/>
      <c r="G90" s="234"/>
      <c r="H90" s="234"/>
      <c r="I90" s="234"/>
      <c r="J90" s="234"/>
      <c r="K90" s="234"/>
      <c r="L90" s="234"/>
      <c r="M90" s="234"/>
      <c r="P90" s="234"/>
      <c r="Q90" s="234"/>
      <c r="R90" s="234"/>
      <c r="S90" s="234"/>
      <c r="T90" s="234"/>
      <c r="U90" s="234"/>
      <c r="V90" s="234"/>
      <c r="W90" s="234"/>
      <c r="X90" s="234"/>
      <c r="Y90" s="234"/>
      <c r="Z90" s="234"/>
    </row>
    <row r="91" spans="3:26" s="451" customFormat="1" x14ac:dyDescent="0.2">
      <c r="C91" s="234"/>
      <c r="D91" s="234"/>
      <c r="E91" s="234"/>
      <c r="F91" s="234"/>
      <c r="G91" s="234"/>
      <c r="H91" s="234"/>
      <c r="I91" s="234"/>
      <c r="J91" s="234"/>
      <c r="K91" s="234"/>
      <c r="L91" s="234"/>
      <c r="M91" s="234"/>
      <c r="P91" s="234"/>
      <c r="Q91" s="234"/>
      <c r="R91" s="234"/>
      <c r="S91" s="234"/>
      <c r="T91" s="234"/>
      <c r="U91" s="234"/>
      <c r="V91" s="234"/>
      <c r="W91" s="234"/>
      <c r="X91" s="234"/>
      <c r="Y91" s="234"/>
      <c r="Z91" s="234"/>
    </row>
    <row r="92" spans="3:26" s="451" customFormat="1" x14ac:dyDescent="0.2">
      <c r="C92" s="234"/>
      <c r="D92" s="234"/>
      <c r="E92" s="234"/>
      <c r="F92" s="234"/>
      <c r="G92" s="234"/>
      <c r="H92" s="234"/>
      <c r="I92" s="234"/>
      <c r="J92" s="234"/>
      <c r="K92" s="234"/>
      <c r="L92" s="234"/>
      <c r="M92" s="234"/>
      <c r="P92" s="234"/>
      <c r="Q92" s="234"/>
      <c r="R92" s="234"/>
      <c r="S92" s="234"/>
      <c r="T92" s="234"/>
      <c r="U92" s="234"/>
      <c r="V92" s="234"/>
      <c r="W92" s="234"/>
      <c r="X92" s="234"/>
      <c r="Y92" s="234"/>
      <c r="Z92" s="234"/>
    </row>
    <row r="93" spans="3:26" s="451" customFormat="1" x14ac:dyDescent="0.2">
      <c r="C93" s="234"/>
      <c r="D93" s="234"/>
      <c r="E93" s="234"/>
      <c r="F93" s="234"/>
      <c r="G93" s="234"/>
      <c r="H93" s="234"/>
      <c r="I93" s="234"/>
      <c r="J93" s="234"/>
      <c r="K93" s="234"/>
      <c r="L93" s="234"/>
      <c r="M93" s="234"/>
      <c r="P93" s="234"/>
      <c r="Q93" s="234"/>
      <c r="R93" s="234"/>
      <c r="S93" s="234"/>
      <c r="T93" s="234"/>
      <c r="U93" s="234"/>
      <c r="V93" s="234"/>
      <c r="W93" s="234"/>
      <c r="X93" s="234"/>
      <c r="Y93" s="234"/>
      <c r="Z93" s="234"/>
    </row>
    <row r="94" spans="3:26" s="451" customFormat="1" x14ac:dyDescent="0.2">
      <c r="C94" s="234"/>
      <c r="D94" s="234"/>
      <c r="E94" s="234"/>
      <c r="F94" s="234"/>
      <c r="G94" s="234"/>
      <c r="H94" s="234"/>
      <c r="I94" s="234"/>
      <c r="J94" s="234"/>
      <c r="K94" s="234"/>
      <c r="L94" s="234"/>
      <c r="M94" s="234"/>
      <c r="P94" s="234"/>
      <c r="Q94" s="234"/>
      <c r="R94" s="234"/>
      <c r="S94" s="234"/>
      <c r="T94" s="234"/>
      <c r="U94" s="234"/>
      <c r="V94" s="234"/>
      <c r="W94" s="234"/>
      <c r="X94" s="234"/>
      <c r="Y94" s="234"/>
      <c r="Z94" s="234"/>
    </row>
    <row r="95" spans="3:26" s="451" customFormat="1" x14ac:dyDescent="0.2">
      <c r="C95" s="234"/>
      <c r="D95" s="234"/>
      <c r="E95" s="234"/>
      <c r="F95" s="234"/>
      <c r="G95" s="234"/>
      <c r="H95" s="234"/>
      <c r="I95" s="234"/>
      <c r="J95" s="234"/>
      <c r="K95" s="234"/>
      <c r="L95" s="234"/>
      <c r="M95" s="234"/>
      <c r="P95" s="234"/>
      <c r="Q95" s="234"/>
      <c r="R95" s="234"/>
      <c r="S95" s="234"/>
      <c r="T95" s="234"/>
      <c r="U95" s="234"/>
      <c r="V95" s="234"/>
      <c r="W95" s="234"/>
      <c r="X95" s="234"/>
      <c r="Y95" s="234"/>
      <c r="Z95" s="234"/>
    </row>
    <row r="96" spans="3:26" s="451" customFormat="1" x14ac:dyDescent="0.2">
      <c r="C96" s="234"/>
      <c r="D96" s="234"/>
      <c r="E96" s="234"/>
      <c r="F96" s="234"/>
      <c r="G96" s="234"/>
      <c r="H96" s="234"/>
      <c r="I96" s="234"/>
      <c r="J96" s="234"/>
      <c r="K96" s="234"/>
      <c r="L96" s="234"/>
      <c r="M96" s="234"/>
      <c r="P96" s="234"/>
      <c r="Q96" s="234"/>
      <c r="R96" s="234"/>
      <c r="S96" s="234"/>
      <c r="T96" s="234"/>
      <c r="U96" s="234"/>
      <c r="V96" s="234"/>
      <c r="W96" s="234"/>
      <c r="X96" s="234"/>
      <c r="Y96" s="234"/>
      <c r="Z96" s="234"/>
    </row>
    <row r="97" spans="3:26" s="451" customFormat="1" x14ac:dyDescent="0.2">
      <c r="C97" s="234"/>
      <c r="D97" s="234"/>
      <c r="E97" s="234"/>
      <c r="F97" s="234"/>
      <c r="G97" s="234"/>
      <c r="H97" s="234"/>
      <c r="I97" s="234"/>
      <c r="J97" s="234"/>
      <c r="K97" s="234"/>
      <c r="L97" s="234"/>
      <c r="M97" s="234"/>
      <c r="P97" s="234"/>
      <c r="Q97" s="234"/>
      <c r="R97" s="234"/>
      <c r="S97" s="234"/>
      <c r="T97" s="234"/>
      <c r="U97" s="234"/>
      <c r="V97" s="234"/>
      <c r="W97" s="234"/>
      <c r="X97" s="234"/>
      <c r="Y97" s="234"/>
      <c r="Z97" s="234"/>
    </row>
    <row r="98" spans="3:26" s="451" customFormat="1" x14ac:dyDescent="0.2">
      <c r="C98" s="234"/>
      <c r="D98" s="234"/>
      <c r="E98" s="234"/>
      <c r="F98" s="234"/>
      <c r="G98" s="234"/>
      <c r="H98" s="234"/>
      <c r="I98" s="234"/>
      <c r="J98" s="234"/>
      <c r="K98" s="234"/>
      <c r="L98" s="234"/>
      <c r="M98" s="234"/>
      <c r="P98" s="234"/>
      <c r="Q98" s="234"/>
      <c r="R98" s="234"/>
      <c r="S98" s="234"/>
      <c r="T98" s="234"/>
      <c r="U98" s="234"/>
      <c r="V98" s="234"/>
      <c r="W98" s="234"/>
      <c r="X98" s="234"/>
      <c r="Y98" s="234"/>
      <c r="Z98" s="234"/>
    </row>
    <row r="99" spans="3:26" s="451" customFormat="1" x14ac:dyDescent="0.2">
      <c r="C99" s="234"/>
      <c r="D99" s="234"/>
      <c r="E99" s="234"/>
      <c r="F99" s="234"/>
      <c r="G99" s="234"/>
      <c r="H99" s="234"/>
      <c r="I99" s="234"/>
      <c r="J99" s="234"/>
      <c r="K99" s="234"/>
      <c r="L99" s="234"/>
      <c r="M99" s="234"/>
      <c r="P99" s="234"/>
      <c r="Q99" s="234"/>
      <c r="R99" s="234"/>
      <c r="S99" s="234"/>
      <c r="T99" s="234"/>
      <c r="U99" s="234"/>
      <c r="V99" s="234"/>
      <c r="W99" s="234"/>
      <c r="X99" s="234"/>
      <c r="Y99" s="234"/>
      <c r="Z99" s="234"/>
    </row>
    <row r="100" spans="3:26" s="451" customFormat="1" x14ac:dyDescent="0.2">
      <c r="C100" s="234"/>
      <c r="D100" s="234"/>
      <c r="E100" s="234"/>
      <c r="F100" s="234"/>
      <c r="G100" s="234"/>
      <c r="H100" s="234"/>
      <c r="I100" s="234"/>
      <c r="J100" s="234"/>
      <c r="K100" s="234"/>
      <c r="L100" s="234"/>
      <c r="M100" s="234"/>
      <c r="P100" s="234"/>
      <c r="Q100" s="234"/>
      <c r="R100" s="234"/>
      <c r="S100" s="234"/>
      <c r="T100" s="234"/>
      <c r="U100" s="234"/>
      <c r="V100" s="234"/>
      <c r="W100" s="234"/>
      <c r="X100" s="234"/>
      <c r="Y100" s="234"/>
      <c r="Z100" s="234"/>
    </row>
    <row r="101" spans="3:26" s="451" customFormat="1" x14ac:dyDescent="0.2">
      <c r="C101" s="234"/>
      <c r="D101" s="234"/>
      <c r="E101" s="234"/>
      <c r="F101" s="234"/>
      <c r="G101" s="234"/>
      <c r="H101" s="234"/>
      <c r="I101" s="234"/>
      <c r="J101" s="234"/>
      <c r="K101" s="234"/>
      <c r="L101" s="234"/>
      <c r="M101" s="234"/>
      <c r="P101" s="234"/>
      <c r="Q101" s="234"/>
      <c r="R101" s="234"/>
      <c r="S101" s="234"/>
      <c r="T101" s="234"/>
      <c r="U101" s="234"/>
      <c r="V101" s="234"/>
      <c r="W101" s="234"/>
      <c r="X101" s="234"/>
      <c r="Y101" s="234"/>
      <c r="Z101" s="234"/>
    </row>
    <row r="102" spans="3:26" s="451" customFormat="1" x14ac:dyDescent="0.2">
      <c r="C102" s="234"/>
      <c r="D102" s="234"/>
      <c r="E102" s="234"/>
      <c r="F102" s="234"/>
      <c r="G102" s="234"/>
      <c r="H102" s="234"/>
      <c r="I102" s="234"/>
      <c r="J102" s="234"/>
      <c r="K102" s="234"/>
      <c r="L102" s="234"/>
      <c r="M102" s="234"/>
      <c r="P102" s="234"/>
      <c r="Q102" s="234"/>
      <c r="R102" s="234"/>
      <c r="S102" s="234"/>
      <c r="T102" s="234"/>
      <c r="U102" s="234"/>
      <c r="V102" s="234"/>
      <c r="W102" s="234"/>
      <c r="X102" s="234"/>
      <c r="Y102" s="234"/>
      <c r="Z102" s="234"/>
    </row>
    <row r="103" spans="3:26" s="451" customFormat="1" x14ac:dyDescent="0.2">
      <c r="C103" s="234"/>
      <c r="D103" s="234"/>
      <c r="E103" s="234"/>
      <c r="F103" s="234"/>
      <c r="G103" s="234"/>
      <c r="H103" s="234"/>
      <c r="I103" s="234"/>
      <c r="J103" s="234"/>
      <c r="K103" s="234"/>
      <c r="L103" s="234"/>
      <c r="M103" s="234"/>
      <c r="P103" s="234"/>
      <c r="Q103" s="234"/>
      <c r="R103" s="234"/>
      <c r="S103" s="234"/>
      <c r="T103" s="234"/>
      <c r="U103" s="234"/>
      <c r="V103" s="234"/>
      <c r="W103" s="234"/>
      <c r="X103" s="234"/>
      <c r="Y103" s="234"/>
      <c r="Z103" s="234"/>
    </row>
    <row r="104" spans="3:26" s="451" customFormat="1" x14ac:dyDescent="0.2"/>
    <row r="105" spans="3:26" s="451" customFormat="1" x14ac:dyDescent="0.2"/>
    <row r="106" spans="3:26" s="451" customFormat="1" x14ac:dyDescent="0.2"/>
    <row r="107" spans="3:26" s="451" customFormat="1" x14ac:dyDescent="0.2"/>
    <row r="108" spans="3:26" s="451" customFormat="1" x14ac:dyDescent="0.2"/>
    <row r="109" spans="3:26" s="451" customFormat="1" x14ac:dyDescent="0.2"/>
    <row r="110" spans="3:26" s="451" customFormat="1" x14ac:dyDescent="0.2"/>
    <row r="111" spans="3:26" s="451" customFormat="1" x14ac:dyDescent="0.2"/>
    <row r="112" spans="3:26" s="451" customFormat="1" x14ac:dyDescent="0.2"/>
    <row r="113" s="451" customFormat="1" x14ac:dyDescent="0.2"/>
    <row r="114" s="451" customFormat="1" x14ac:dyDescent="0.2"/>
    <row r="115" s="451" customFormat="1" x14ac:dyDescent="0.2"/>
    <row r="116" s="451" customFormat="1" x14ac:dyDescent="0.2"/>
    <row r="117" s="451" customFormat="1" x14ac:dyDescent="0.2"/>
    <row r="118" s="451" customFormat="1" x14ac:dyDescent="0.2"/>
    <row r="119" s="451" customFormat="1" x14ac:dyDescent="0.2"/>
    <row r="120" s="451" customFormat="1" x14ac:dyDescent="0.2"/>
    <row r="121" s="451" customFormat="1" x14ac:dyDescent="0.2"/>
    <row r="122" s="451" customFormat="1" x14ac:dyDescent="0.2"/>
    <row r="123" s="451" customFormat="1" x14ac:dyDescent="0.2"/>
    <row r="124" s="451" customFormat="1" x14ac:dyDescent="0.2"/>
    <row r="125" s="451" customFormat="1" x14ac:dyDescent="0.2"/>
    <row r="126" s="451" customFormat="1" x14ac:dyDescent="0.2"/>
    <row r="127" s="451" customFormat="1" x14ac:dyDescent="0.2"/>
    <row r="128" s="451" customFormat="1" x14ac:dyDescent="0.2"/>
    <row r="129" s="451" customFormat="1" x14ac:dyDescent="0.2"/>
    <row r="130" s="451" customFormat="1" x14ac:dyDescent="0.2"/>
    <row r="131" s="451" customFormat="1" x14ac:dyDescent="0.2"/>
    <row r="132" s="451" customFormat="1" x14ac:dyDescent="0.2"/>
    <row r="133" s="451" customFormat="1" x14ac:dyDescent="0.2"/>
    <row r="134" s="451" customFormat="1" x14ac:dyDescent="0.2"/>
    <row r="135" s="451" customFormat="1" x14ac:dyDescent="0.2"/>
    <row r="136" s="451" customFormat="1" x14ac:dyDescent="0.2"/>
    <row r="137" s="451" customFormat="1" x14ac:dyDescent="0.2"/>
    <row r="138" s="451" customFormat="1" x14ac:dyDescent="0.2"/>
    <row r="139" s="451" customFormat="1" x14ac:dyDescent="0.2"/>
    <row r="140" s="451" customFormat="1" x14ac:dyDescent="0.2"/>
    <row r="141" s="451" customFormat="1" x14ac:dyDescent="0.2"/>
    <row r="142" s="451" customFormat="1" x14ac:dyDescent="0.2"/>
    <row r="143" s="451" customFormat="1" x14ac:dyDescent="0.2"/>
    <row r="144" s="451" customFormat="1" x14ac:dyDescent="0.2"/>
    <row r="145" s="451" customFormat="1" x14ac:dyDescent="0.2"/>
    <row r="146" s="451" customFormat="1" x14ac:dyDescent="0.2"/>
    <row r="147" s="451" customFormat="1" x14ac:dyDescent="0.2"/>
    <row r="148" s="451" customFormat="1" x14ac:dyDescent="0.2"/>
    <row r="149" s="451" customFormat="1" x14ac:dyDescent="0.2"/>
    <row r="150" s="451" customFormat="1" x14ac:dyDescent="0.2"/>
    <row r="151" s="451" customFormat="1" x14ac:dyDescent="0.2"/>
    <row r="152" s="451" customFormat="1" x14ac:dyDescent="0.2"/>
    <row r="153" s="451" customFormat="1" x14ac:dyDescent="0.2"/>
    <row r="154" s="451" customFormat="1" x14ac:dyDescent="0.2"/>
    <row r="155" s="451" customFormat="1" x14ac:dyDescent="0.2"/>
    <row r="156" s="451" customFormat="1" x14ac:dyDescent="0.2"/>
    <row r="157" s="451" customFormat="1" x14ac:dyDescent="0.2"/>
    <row r="158" s="451" customFormat="1" x14ac:dyDescent="0.2"/>
    <row r="159" s="451" customFormat="1" x14ac:dyDescent="0.2"/>
    <row r="160" s="451" customFormat="1" x14ac:dyDescent="0.2"/>
    <row r="161" s="451" customFormat="1" x14ac:dyDescent="0.2"/>
    <row r="162" s="451" customFormat="1" x14ac:dyDescent="0.2"/>
    <row r="163" s="451" customFormat="1" x14ac:dyDescent="0.2"/>
    <row r="164" s="451" customFormat="1" x14ac:dyDescent="0.2"/>
    <row r="165" s="451" customFormat="1" x14ac:dyDescent="0.2"/>
    <row r="166" s="451" customFormat="1" x14ac:dyDescent="0.2"/>
    <row r="167" s="451" customFormat="1" x14ac:dyDescent="0.2"/>
    <row r="168" s="451" customFormat="1" x14ac:dyDescent="0.2"/>
    <row r="169" s="451" customFormat="1" x14ac:dyDescent="0.2"/>
    <row r="170" s="451" customFormat="1" x14ac:dyDescent="0.2"/>
    <row r="171" s="451" customFormat="1" x14ac:dyDescent="0.2"/>
    <row r="172" s="451" customFormat="1" x14ac:dyDescent="0.2"/>
    <row r="173" s="451" customFormat="1" x14ac:dyDescent="0.2"/>
    <row r="174" s="451" customFormat="1" x14ac:dyDescent="0.2"/>
    <row r="175" s="451" customFormat="1" x14ac:dyDescent="0.2"/>
    <row r="176" s="451" customFormat="1" x14ac:dyDescent="0.2"/>
    <row r="177" s="451" customFormat="1" x14ac:dyDescent="0.2"/>
    <row r="178" s="451" customFormat="1" x14ac:dyDescent="0.2"/>
    <row r="179" s="451" customFormat="1" x14ac:dyDescent="0.2"/>
    <row r="180" s="451" customFormat="1" x14ac:dyDescent="0.2"/>
    <row r="181" s="451" customFormat="1" x14ac:dyDescent="0.2"/>
    <row r="182" s="451" customFormat="1" x14ac:dyDescent="0.2"/>
    <row r="183" s="451" customFormat="1" x14ac:dyDescent="0.2"/>
    <row r="184" s="451" customFormat="1" x14ac:dyDescent="0.2"/>
    <row r="185" s="451" customFormat="1" x14ac:dyDescent="0.2"/>
    <row r="186" s="451" customFormat="1" x14ac:dyDescent="0.2"/>
    <row r="187" s="451" customFormat="1" x14ac:dyDescent="0.2"/>
    <row r="188" s="451" customFormat="1" x14ac:dyDescent="0.2"/>
    <row r="189" s="451" customFormat="1" x14ac:dyDescent="0.2"/>
    <row r="190" s="451" customFormat="1" x14ac:dyDescent="0.2"/>
    <row r="191" s="451" customFormat="1" x14ac:dyDescent="0.2"/>
    <row r="192" s="451" customFormat="1" x14ac:dyDescent="0.2"/>
    <row r="193" s="451" customFormat="1" x14ac:dyDescent="0.2"/>
    <row r="194" s="451" customFormat="1" x14ac:dyDescent="0.2"/>
    <row r="195" s="451" customFormat="1" x14ac:dyDescent="0.2"/>
    <row r="196" s="451" customFormat="1" x14ac:dyDescent="0.2"/>
    <row r="197" s="451" customFormat="1" x14ac:dyDescent="0.2"/>
    <row r="198" s="451" customFormat="1" x14ac:dyDescent="0.2"/>
    <row r="199" s="451" customFormat="1" x14ac:dyDescent="0.2"/>
    <row r="200" s="451" customFormat="1" x14ac:dyDescent="0.2"/>
    <row r="201" s="451" customFormat="1" x14ac:dyDescent="0.2"/>
    <row r="202" s="451" customFormat="1" x14ac:dyDescent="0.2"/>
    <row r="203" s="451" customFormat="1" x14ac:dyDescent="0.2"/>
    <row r="204" s="451" customFormat="1" x14ac:dyDescent="0.2"/>
    <row r="205" s="451" customFormat="1" x14ac:dyDescent="0.2"/>
    <row r="206" s="451" customFormat="1" x14ac:dyDescent="0.2"/>
    <row r="207" s="451" customFormat="1" x14ac:dyDescent="0.2"/>
    <row r="208" s="451" customFormat="1" x14ac:dyDescent="0.2"/>
    <row r="209" s="451" customFormat="1" x14ac:dyDescent="0.2"/>
    <row r="210" s="451" customFormat="1" x14ac:dyDescent="0.2"/>
    <row r="211" s="451" customFormat="1" x14ac:dyDescent="0.2"/>
    <row r="212" s="451" customFormat="1" x14ac:dyDescent="0.2"/>
    <row r="213" s="451" customFormat="1" x14ac:dyDescent="0.2"/>
    <row r="214" s="451" customFormat="1" x14ac:dyDescent="0.2"/>
    <row r="215" s="451" customFormat="1" x14ac:dyDescent="0.2"/>
    <row r="216" s="451" customFormat="1" x14ac:dyDescent="0.2"/>
    <row r="217" s="451" customFormat="1" x14ac:dyDescent="0.2"/>
    <row r="218" s="451" customFormat="1" x14ac:dyDescent="0.2"/>
    <row r="219" s="451" customFormat="1" x14ac:dyDescent="0.2"/>
    <row r="220" s="451" customFormat="1" x14ac:dyDescent="0.2"/>
    <row r="221" s="451" customFormat="1" x14ac:dyDescent="0.2"/>
    <row r="222" s="451" customFormat="1" x14ac:dyDescent="0.2"/>
    <row r="223" s="451" customFormat="1" x14ac:dyDescent="0.2"/>
    <row r="224" s="451" customFormat="1" x14ac:dyDescent="0.2"/>
    <row r="225" s="451" customFormat="1" x14ac:dyDescent="0.2"/>
    <row r="226" s="451" customFormat="1" x14ac:dyDescent="0.2"/>
    <row r="227" s="451" customFormat="1" x14ac:dyDescent="0.2"/>
    <row r="228" s="451" customFormat="1" x14ac:dyDescent="0.2"/>
    <row r="229" s="451" customFormat="1" x14ac:dyDescent="0.2"/>
    <row r="230" s="451" customFormat="1" x14ac:dyDescent="0.2"/>
    <row r="231" s="451" customFormat="1" x14ac:dyDescent="0.2"/>
    <row r="232" s="451" customFormat="1" x14ac:dyDescent="0.2"/>
    <row r="233" s="451" customFormat="1" x14ac:dyDescent="0.2"/>
    <row r="234" s="451" customFormat="1" x14ac:dyDescent="0.2"/>
    <row r="235" s="451" customFormat="1" x14ac:dyDescent="0.2"/>
    <row r="236" s="451" customFormat="1" x14ac:dyDescent="0.2"/>
    <row r="237" s="451" customFormat="1" x14ac:dyDescent="0.2"/>
    <row r="238" s="451" customFormat="1" x14ac:dyDescent="0.2"/>
    <row r="239" s="451" customFormat="1" x14ac:dyDescent="0.2"/>
    <row r="240" s="451" customFormat="1" x14ac:dyDescent="0.2"/>
    <row r="241" s="451" customFormat="1" x14ac:dyDescent="0.2"/>
    <row r="242" s="451" customFormat="1" x14ac:dyDescent="0.2"/>
    <row r="243" s="451" customFormat="1" x14ac:dyDescent="0.2"/>
    <row r="244" s="451" customFormat="1" x14ac:dyDescent="0.2"/>
    <row r="245" s="451" customFormat="1" x14ac:dyDescent="0.2"/>
    <row r="246" s="451" customFormat="1" x14ac:dyDescent="0.2"/>
    <row r="247" s="451" customFormat="1" x14ac:dyDescent="0.2"/>
    <row r="248" s="451" customFormat="1" x14ac:dyDescent="0.2"/>
    <row r="249" s="451" customFormat="1" x14ac:dyDescent="0.2"/>
    <row r="250" s="451" customFormat="1" x14ac:dyDescent="0.2"/>
    <row r="251" s="451" customFormat="1" x14ac:dyDescent="0.2"/>
    <row r="252" s="451" customFormat="1" x14ac:dyDescent="0.2"/>
    <row r="253" s="451" customFormat="1" x14ac:dyDescent="0.2"/>
    <row r="254" s="451" customFormat="1" x14ac:dyDescent="0.2"/>
    <row r="255" s="451" customFormat="1" x14ac:dyDescent="0.2"/>
    <row r="256" s="451" customFormat="1" x14ac:dyDescent="0.2"/>
    <row r="257" s="451" customFormat="1" x14ac:dyDescent="0.2"/>
    <row r="258" s="451" customFormat="1" x14ac:dyDescent="0.2"/>
    <row r="259" s="451" customFormat="1" x14ac:dyDescent="0.2"/>
    <row r="260" s="451" customFormat="1" x14ac:dyDescent="0.2"/>
    <row r="261" s="451" customFormat="1" x14ac:dyDescent="0.2"/>
    <row r="262" s="451" customFormat="1" x14ac:dyDescent="0.2"/>
    <row r="263" s="451" customFormat="1" x14ac:dyDescent="0.2"/>
    <row r="264" s="451" customFormat="1" x14ac:dyDescent="0.2"/>
    <row r="265" s="451" customFormat="1" x14ac:dyDescent="0.2"/>
    <row r="266" s="451" customFormat="1" x14ac:dyDescent="0.2"/>
    <row r="267" s="451" customFormat="1" x14ac:dyDescent="0.2"/>
    <row r="268" s="451" customFormat="1" x14ac:dyDescent="0.2"/>
    <row r="269" s="451" customFormat="1" x14ac:dyDescent="0.2"/>
    <row r="270" s="451" customFormat="1" x14ac:dyDescent="0.2"/>
    <row r="271" s="451" customFormat="1" x14ac:dyDescent="0.2"/>
    <row r="272" s="451" customFormat="1" x14ac:dyDescent="0.2"/>
    <row r="273" s="451" customFormat="1" x14ac:dyDescent="0.2"/>
    <row r="274" s="451" customFormat="1" x14ac:dyDescent="0.2"/>
    <row r="275" s="451" customFormat="1" x14ac:dyDescent="0.2"/>
    <row r="276" s="451" customFormat="1" x14ac:dyDescent="0.2"/>
    <row r="277" s="451" customFormat="1" x14ac:dyDescent="0.2"/>
    <row r="278" s="451" customFormat="1" x14ac:dyDescent="0.2"/>
    <row r="279" s="451" customFormat="1" x14ac:dyDescent="0.2"/>
    <row r="280" s="451" customFormat="1" x14ac:dyDescent="0.2"/>
    <row r="281" s="451" customFormat="1" x14ac:dyDescent="0.2"/>
    <row r="282" s="451" customFormat="1" x14ac:dyDescent="0.2"/>
    <row r="283" s="451" customFormat="1" x14ac:dyDescent="0.2"/>
    <row r="284" s="451" customFormat="1" x14ac:dyDescent="0.2"/>
    <row r="285" s="451" customFormat="1" x14ac:dyDescent="0.2"/>
    <row r="286" s="451" customFormat="1" x14ac:dyDescent="0.2"/>
    <row r="287" s="451" customFormat="1" x14ac:dyDescent="0.2"/>
    <row r="288" s="451" customFormat="1" x14ac:dyDescent="0.2"/>
    <row r="289" s="451" customFormat="1" x14ac:dyDescent="0.2"/>
    <row r="290" s="451" customFormat="1" x14ac:dyDescent="0.2"/>
    <row r="291" s="451" customFormat="1" x14ac:dyDescent="0.2"/>
    <row r="292" s="451" customFormat="1" x14ac:dyDescent="0.2"/>
    <row r="293" s="451" customFormat="1" x14ac:dyDescent="0.2"/>
    <row r="294" s="451" customFormat="1" x14ac:dyDescent="0.2"/>
    <row r="295" s="451" customFormat="1" x14ac:dyDescent="0.2"/>
    <row r="296" s="451" customFormat="1" x14ac:dyDescent="0.2"/>
    <row r="297" s="451" customFormat="1" x14ac:dyDescent="0.2"/>
    <row r="298" s="451" customFormat="1" x14ac:dyDescent="0.2"/>
    <row r="299" s="451" customFormat="1" x14ac:dyDescent="0.2"/>
    <row r="300" s="451" customFormat="1" x14ac:dyDescent="0.2"/>
    <row r="301" s="451" customFormat="1" x14ac:dyDescent="0.2"/>
    <row r="302" s="451" customFormat="1" x14ac:dyDescent="0.2"/>
    <row r="303" s="451" customFormat="1" x14ac:dyDescent="0.2"/>
    <row r="304" s="451" customFormat="1" x14ac:dyDescent="0.2"/>
    <row r="305" s="451" customFormat="1" x14ac:dyDescent="0.2"/>
    <row r="306" s="451" customFormat="1" x14ac:dyDescent="0.2"/>
    <row r="307" s="451" customFormat="1" x14ac:dyDescent="0.2"/>
    <row r="308" s="451" customFormat="1" x14ac:dyDescent="0.2"/>
    <row r="309" s="451" customFormat="1" x14ac:dyDescent="0.2"/>
    <row r="310" s="451" customFormat="1" x14ac:dyDescent="0.2"/>
    <row r="311" s="451" customFormat="1" x14ac:dyDescent="0.2"/>
    <row r="312" s="451" customFormat="1" x14ac:dyDescent="0.2"/>
    <row r="313" s="451" customFormat="1" x14ac:dyDescent="0.2"/>
    <row r="314" s="451" customFormat="1" x14ac:dyDescent="0.2"/>
    <row r="315" s="451" customFormat="1" x14ac:dyDescent="0.2"/>
    <row r="316" s="451" customFormat="1" x14ac:dyDescent="0.2"/>
    <row r="317" s="451" customFormat="1" x14ac:dyDescent="0.2"/>
    <row r="318" s="451" customFormat="1" x14ac:dyDescent="0.2"/>
    <row r="319" s="451" customFormat="1" x14ac:dyDescent="0.2"/>
    <row r="320" s="451" customFormat="1" x14ac:dyDescent="0.2"/>
    <row r="321" s="451" customFormat="1" x14ac:dyDescent="0.2"/>
    <row r="322" s="451" customFormat="1" x14ac:dyDescent="0.2"/>
    <row r="323" s="451" customFormat="1" x14ac:dyDescent="0.2"/>
    <row r="324" s="451" customFormat="1" x14ac:dyDescent="0.2"/>
    <row r="325" s="451" customFormat="1" x14ac:dyDescent="0.2"/>
    <row r="326" s="451" customFormat="1" x14ac:dyDescent="0.2"/>
    <row r="327" s="451" customFormat="1" x14ac:dyDescent="0.2"/>
    <row r="328" s="451" customFormat="1" x14ac:dyDescent="0.2"/>
    <row r="329" s="451" customFormat="1" x14ac:dyDescent="0.2"/>
    <row r="330" s="451" customFormat="1" x14ac:dyDescent="0.2"/>
    <row r="331" s="451" customFormat="1" x14ac:dyDescent="0.2"/>
    <row r="332" s="451" customFormat="1" x14ac:dyDescent="0.2"/>
    <row r="333" s="451" customFormat="1" x14ac:dyDescent="0.2"/>
    <row r="334" s="451" customFormat="1" x14ac:dyDescent="0.2"/>
    <row r="335" s="451" customFormat="1" x14ac:dyDescent="0.2"/>
    <row r="336" s="451" customFormat="1" x14ac:dyDescent="0.2"/>
    <row r="337" s="451" customFormat="1" x14ac:dyDescent="0.2"/>
    <row r="338" s="451" customFormat="1" x14ac:dyDescent="0.2"/>
    <row r="339" s="451" customFormat="1" x14ac:dyDescent="0.2"/>
    <row r="340" s="451" customFormat="1" x14ac:dyDescent="0.2"/>
    <row r="341" s="451" customFormat="1" x14ac:dyDescent="0.2"/>
    <row r="342" s="451" customFormat="1" x14ac:dyDescent="0.2"/>
    <row r="343" s="451" customFormat="1" x14ac:dyDescent="0.2"/>
    <row r="344" s="451" customFormat="1" x14ac:dyDescent="0.2"/>
    <row r="345" s="451" customFormat="1" x14ac:dyDescent="0.2"/>
    <row r="346" s="451" customFormat="1" x14ac:dyDescent="0.2"/>
    <row r="347" s="451" customFormat="1" x14ac:dyDescent="0.2"/>
    <row r="348" s="451" customFormat="1" x14ac:dyDescent="0.2"/>
    <row r="349" s="451" customFormat="1" x14ac:dyDescent="0.2"/>
    <row r="350" s="451" customFormat="1" x14ac:dyDescent="0.2"/>
    <row r="351" s="451" customFormat="1" x14ac:dyDescent="0.2"/>
    <row r="352" s="451" customFormat="1" x14ac:dyDescent="0.2"/>
    <row r="353" s="451" customFormat="1" x14ac:dyDescent="0.2"/>
    <row r="354" s="451" customFormat="1" x14ac:dyDescent="0.2"/>
    <row r="355" s="451" customFormat="1" x14ac:dyDescent="0.2"/>
    <row r="356" s="451" customFormat="1" x14ac:dyDescent="0.2"/>
    <row r="357" s="451" customFormat="1" x14ac:dyDescent="0.2"/>
    <row r="358" s="451" customFormat="1" x14ac:dyDescent="0.2"/>
    <row r="359" s="451" customFormat="1" x14ac:dyDescent="0.2"/>
    <row r="360" s="451" customFormat="1" x14ac:dyDescent="0.2"/>
    <row r="361" s="451" customFormat="1" x14ac:dyDescent="0.2"/>
    <row r="362" s="451" customFormat="1" x14ac:dyDescent="0.2"/>
    <row r="363" s="451" customFormat="1" x14ac:dyDescent="0.2"/>
    <row r="364" s="451" customFormat="1" x14ac:dyDescent="0.2"/>
    <row r="365" s="451" customFormat="1" x14ac:dyDescent="0.2"/>
    <row r="366" s="451" customFormat="1" x14ac:dyDescent="0.2"/>
    <row r="367" s="451" customFormat="1" x14ac:dyDescent="0.2"/>
    <row r="368" s="451" customFormat="1" x14ac:dyDescent="0.2"/>
    <row r="369" s="451" customFormat="1" x14ac:dyDescent="0.2"/>
    <row r="370" s="451" customFormat="1" x14ac:dyDescent="0.2"/>
    <row r="371" s="451" customFormat="1" x14ac:dyDescent="0.2"/>
    <row r="372" s="451" customFormat="1" x14ac:dyDescent="0.2"/>
    <row r="373" s="451" customFormat="1" x14ac:dyDescent="0.2"/>
    <row r="374" s="451" customFormat="1" x14ac:dyDescent="0.2"/>
    <row r="375" s="451" customFormat="1" x14ac:dyDescent="0.2"/>
    <row r="376" s="451" customFormat="1" x14ac:dyDescent="0.2"/>
    <row r="377" s="451" customFormat="1" x14ac:dyDescent="0.2"/>
    <row r="378" s="451" customFormat="1" x14ac:dyDescent="0.2"/>
    <row r="379" s="451" customFormat="1" x14ac:dyDescent="0.2"/>
    <row r="380" s="451" customFormat="1" x14ac:dyDescent="0.2"/>
    <row r="381" s="451" customFormat="1" x14ac:dyDescent="0.2"/>
    <row r="382" s="451" customFormat="1" x14ac:dyDescent="0.2"/>
    <row r="383" s="451" customFormat="1" x14ac:dyDescent="0.2"/>
    <row r="384" s="451" customFormat="1" x14ac:dyDescent="0.2"/>
    <row r="385" s="451" customFormat="1" x14ac:dyDescent="0.2"/>
    <row r="386" s="451" customFormat="1" x14ac:dyDescent="0.2"/>
    <row r="387" s="451" customFormat="1" x14ac:dyDescent="0.2"/>
    <row r="388" s="451" customFormat="1" x14ac:dyDescent="0.2"/>
    <row r="389" s="451" customFormat="1" x14ac:dyDescent="0.2"/>
    <row r="390" s="451" customFormat="1" x14ac:dyDescent="0.2"/>
    <row r="391" s="451" customFormat="1" x14ac:dyDescent="0.2"/>
    <row r="392" s="451" customFormat="1" x14ac:dyDescent="0.2"/>
    <row r="393" s="451" customFormat="1" x14ac:dyDescent="0.2"/>
    <row r="394" s="451" customFormat="1" x14ac:dyDescent="0.2"/>
    <row r="395" s="451" customFormat="1" x14ac:dyDescent="0.2"/>
    <row r="396" s="451" customFormat="1" x14ac:dyDescent="0.2"/>
    <row r="397" s="451" customFormat="1" x14ac:dyDescent="0.2"/>
    <row r="398" s="451" customFormat="1" x14ac:dyDescent="0.2"/>
    <row r="399" s="451" customFormat="1" x14ac:dyDescent="0.2"/>
    <row r="400" s="451" customFormat="1" x14ac:dyDescent="0.2"/>
    <row r="401" s="451" customFormat="1" x14ac:dyDescent="0.2"/>
    <row r="402" s="451" customFormat="1" x14ac:dyDescent="0.2"/>
    <row r="403" s="451" customFormat="1" x14ac:dyDescent="0.2"/>
    <row r="404" s="451" customFormat="1" x14ac:dyDescent="0.2"/>
    <row r="405" s="451" customFormat="1" x14ac:dyDescent="0.2"/>
    <row r="406" s="451" customFormat="1" x14ac:dyDescent="0.2"/>
    <row r="407" s="451" customFormat="1" x14ac:dyDescent="0.2"/>
    <row r="408" s="451" customFormat="1" x14ac:dyDescent="0.2"/>
    <row r="409" s="451" customFormat="1" x14ac:dyDescent="0.2"/>
    <row r="410" s="451" customFormat="1" x14ac:dyDescent="0.2"/>
    <row r="411" s="451" customFormat="1" x14ac:dyDescent="0.2"/>
    <row r="412" s="451" customFormat="1" x14ac:dyDescent="0.2"/>
    <row r="413" s="451" customFormat="1" x14ac:dyDescent="0.2"/>
    <row r="414" s="451" customFormat="1" x14ac:dyDescent="0.2"/>
    <row r="415" s="451" customFormat="1" x14ac:dyDescent="0.2"/>
    <row r="416" s="451" customFormat="1" x14ac:dyDescent="0.2"/>
    <row r="417" s="451" customFormat="1" x14ac:dyDescent="0.2"/>
    <row r="418" s="451" customFormat="1" x14ac:dyDescent="0.2"/>
    <row r="419" s="451" customFormat="1" x14ac:dyDescent="0.2"/>
    <row r="420" s="451" customFormat="1" x14ac:dyDescent="0.2"/>
    <row r="421" s="451" customFormat="1" x14ac:dyDescent="0.2"/>
    <row r="422" s="451" customFormat="1" x14ac:dyDescent="0.2"/>
    <row r="423" s="451" customFormat="1" x14ac:dyDescent="0.2"/>
    <row r="424" s="451" customFormat="1" x14ac:dyDescent="0.2"/>
    <row r="425" s="451" customFormat="1" x14ac:dyDescent="0.2"/>
    <row r="426" s="451" customFormat="1" x14ac:dyDescent="0.2"/>
    <row r="427" s="451" customFormat="1" x14ac:dyDescent="0.2"/>
    <row r="428" s="451" customFormat="1" x14ac:dyDescent="0.2"/>
    <row r="429" s="451" customFormat="1" x14ac:dyDescent="0.2"/>
    <row r="430" s="451" customFormat="1" x14ac:dyDescent="0.2"/>
    <row r="431" s="451" customFormat="1" x14ac:dyDescent="0.2"/>
    <row r="432" s="451" customFormat="1" x14ac:dyDescent="0.2"/>
    <row r="433" s="451" customFormat="1" x14ac:dyDescent="0.2"/>
    <row r="434" s="451" customFormat="1" x14ac:dyDescent="0.2"/>
    <row r="435" s="451" customFormat="1" x14ac:dyDescent="0.2"/>
    <row r="436" s="451" customFormat="1" x14ac:dyDescent="0.2"/>
    <row r="437" s="451" customFormat="1" x14ac:dyDescent="0.2"/>
    <row r="438" s="451" customFormat="1" x14ac:dyDescent="0.2"/>
    <row r="439" s="451" customFormat="1" x14ac:dyDescent="0.2"/>
    <row r="440" s="451" customFormat="1" x14ac:dyDescent="0.2"/>
    <row r="441" s="451" customFormat="1" x14ac:dyDescent="0.2"/>
    <row r="442" s="451" customFormat="1" x14ac:dyDescent="0.2"/>
    <row r="443" s="451" customFormat="1" x14ac:dyDescent="0.2"/>
    <row r="444" s="451" customFormat="1" x14ac:dyDescent="0.2"/>
    <row r="445" s="451" customFormat="1" x14ac:dyDescent="0.2"/>
    <row r="446" s="451" customFormat="1" x14ac:dyDescent="0.2"/>
    <row r="447" s="451" customFormat="1" x14ac:dyDescent="0.2"/>
    <row r="448" s="451" customFormat="1" x14ac:dyDescent="0.2"/>
    <row r="449" s="451" customFormat="1" x14ac:dyDescent="0.2"/>
  </sheetData>
  <mergeCells count="7">
    <mergeCell ref="O47:AA48"/>
    <mergeCell ref="C3:Z3"/>
    <mergeCell ref="P4:AA4"/>
    <mergeCell ref="B43:M44"/>
    <mergeCell ref="O43:AA44"/>
    <mergeCell ref="B45:M46"/>
    <mergeCell ref="O45:AA46"/>
  </mergeCells>
  <pageMargins left="0.7" right="0.7" top="0.75" bottom="0.75" header="0.3" footer="0.3"/>
  <pageSetup paperSize="9" scale="65"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83"/>
  <sheetViews>
    <sheetView zoomScaleNormal="100" workbookViewId="0">
      <pane xSplit="2" ySplit="6" topLeftCell="C10" activePane="bottomRight" state="frozen"/>
      <selection activeCell="AM46" sqref="AM46"/>
      <selection pane="topRight" activeCell="AM46" sqref="AM46"/>
      <selection pane="bottomLeft" activeCell="AM46" sqref="AM46"/>
      <selection pane="bottomRight" activeCell="R29" sqref="R29:U29"/>
    </sheetView>
  </sheetViews>
  <sheetFormatPr defaultColWidth="9.140625" defaultRowHeight="11.25" x14ac:dyDescent="0.2"/>
  <cols>
    <col min="1" max="1" width="2.5703125" style="513" customWidth="1"/>
    <col min="2" max="2" width="6.85546875" style="513" customWidth="1"/>
    <col min="3" max="5" width="7.7109375" style="513" customWidth="1"/>
    <col min="6" max="6" width="8.85546875" style="513" customWidth="1"/>
    <col min="7" max="11" width="7.7109375" style="513" customWidth="1"/>
    <col min="12" max="12" width="8.42578125" style="513" customWidth="1"/>
    <col min="13" max="13" width="8.85546875" style="513" customWidth="1"/>
    <col min="14" max="14" width="1.5703125" style="513" customWidth="1"/>
    <col min="15" max="15" width="2.140625" style="513" customWidth="1"/>
    <col min="16" max="16" width="3.140625" style="513" customWidth="1"/>
    <col min="17" max="17" width="6.5703125" style="513" customWidth="1"/>
    <col min="18" max="18" width="6.28515625" style="513" customWidth="1"/>
    <col min="19" max="19" width="5" style="513" customWidth="1"/>
    <col min="20" max="20" width="5.140625" style="513" customWidth="1"/>
    <col min="21" max="21" width="5.5703125" style="513" customWidth="1"/>
    <col min="22" max="22" width="5" style="513" customWidth="1"/>
    <col min="23" max="24" width="5.140625" style="513" customWidth="1"/>
    <col min="25" max="25" width="5.28515625" style="513" customWidth="1"/>
    <col min="26" max="27" width="5.5703125" style="513" customWidth="1"/>
    <col min="28" max="28" width="4.85546875" style="513" customWidth="1"/>
    <col min="29" max="29" width="19.28515625" style="513" customWidth="1"/>
    <col min="30" max="68" width="9.140625" style="451"/>
    <col min="69" max="16384" width="9.140625" style="513"/>
  </cols>
  <sheetData>
    <row r="1" spans="1:31" ht="15.75" x14ac:dyDescent="0.25">
      <c r="A1" s="300" t="s">
        <v>101</v>
      </c>
      <c r="B1" s="248"/>
      <c r="C1" s="248"/>
      <c r="D1" s="248"/>
      <c r="E1" s="248"/>
      <c r="F1" s="304"/>
      <c r="G1" s="304"/>
      <c r="H1" s="248"/>
      <c r="I1" s="248"/>
      <c r="J1" s="248"/>
      <c r="K1" s="248"/>
      <c r="L1" s="248"/>
      <c r="M1" s="249" t="str">
        <f>A1</f>
        <v>3.2.13</v>
      </c>
      <c r="N1" s="249"/>
      <c r="O1" s="248"/>
      <c r="P1" s="300"/>
      <c r="Q1" s="249" t="str">
        <f>A1</f>
        <v>3.2.13</v>
      </c>
      <c r="R1" s="248"/>
      <c r="S1" s="248"/>
      <c r="T1" s="248"/>
      <c r="U1" s="248"/>
      <c r="V1" s="248"/>
      <c r="W1" s="248"/>
      <c r="X1" s="248"/>
      <c r="Y1" s="248"/>
      <c r="Z1" s="248"/>
      <c r="AA1" s="252"/>
      <c r="AB1" s="249" t="str">
        <f>A1</f>
        <v>3.2.13</v>
      </c>
      <c r="AC1" s="252"/>
    </row>
    <row r="2" spans="1:31" ht="5.25" customHeight="1" x14ac:dyDescent="0.2">
      <c r="A2" s="252"/>
      <c r="B2" s="253"/>
      <c r="C2" s="248"/>
      <c r="D2" s="248"/>
      <c r="E2" s="248"/>
      <c r="F2" s="248"/>
      <c r="G2" s="248"/>
      <c r="H2" s="248"/>
      <c r="I2" s="248"/>
      <c r="J2" s="248"/>
      <c r="K2" s="248"/>
      <c r="L2" s="248"/>
      <c r="M2" s="248"/>
      <c r="N2" s="253"/>
      <c r="O2" s="253"/>
      <c r="P2" s="252"/>
      <c r="Q2" s="253"/>
      <c r="R2" s="248"/>
      <c r="S2" s="248"/>
      <c r="T2" s="248"/>
      <c r="U2" s="248"/>
      <c r="V2" s="248"/>
      <c r="W2" s="248"/>
      <c r="X2" s="248"/>
      <c r="Y2" s="248"/>
      <c r="Z2" s="248"/>
      <c r="AA2" s="514"/>
      <c r="AB2" s="514"/>
      <c r="AC2" s="514"/>
    </row>
    <row r="3" spans="1:31" ht="15" customHeight="1" x14ac:dyDescent="0.25">
      <c r="A3" s="252"/>
      <c r="B3" s="254"/>
      <c r="C3" s="632" t="s">
        <v>114</v>
      </c>
      <c r="D3" s="633"/>
      <c r="E3" s="633"/>
      <c r="F3" s="633"/>
      <c r="G3" s="633"/>
      <c r="H3" s="633"/>
      <c r="I3" s="633"/>
      <c r="J3" s="633"/>
      <c r="K3" s="633"/>
      <c r="L3" s="633"/>
      <c r="M3" s="633"/>
      <c r="N3" s="633"/>
      <c r="O3" s="633"/>
      <c r="P3" s="633"/>
      <c r="Q3" s="633"/>
      <c r="R3" s="634"/>
      <c r="S3" s="634"/>
      <c r="T3" s="634"/>
      <c r="U3" s="634"/>
      <c r="V3" s="634"/>
      <c r="W3" s="634"/>
      <c r="X3" s="634"/>
      <c r="Y3" s="634"/>
      <c r="Z3" s="634"/>
      <c r="AA3" s="634"/>
      <c r="AB3" s="634"/>
      <c r="AC3" s="514"/>
    </row>
    <row r="4" spans="1:31" ht="12.75" x14ac:dyDescent="0.2">
      <c r="A4" s="252"/>
      <c r="B4" s="254"/>
      <c r="C4" s="307" t="s">
        <v>46</v>
      </c>
      <c r="D4" s="251"/>
      <c r="E4" s="308"/>
      <c r="F4" s="308"/>
      <c r="G4" s="308"/>
      <c r="H4" s="308"/>
      <c r="I4" s="308"/>
      <c r="J4" s="308"/>
      <c r="K4" s="304"/>
      <c r="L4" s="308"/>
      <c r="M4" s="308"/>
      <c r="N4" s="305"/>
      <c r="O4" s="305"/>
      <c r="P4" s="252"/>
      <c r="Q4" s="254"/>
      <c r="R4" s="621" t="s">
        <v>47</v>
      </c>
      <c r="S4" s="630"/>
      <c r="T4" s="630"/>
      <c r="U4" s="630"/>
      <c r="V4" s="630"/>
      <c r="W4" s="630"/>
      <c r="X4" s="630"/>
      <c r="Y4" s="630"/>
      <c r="Z4" s="630"/>
      <c r="AA4" s="252"/>
      <c r="AB4" s="252"/>
      <c r="AC4" s="252"/>
    </row>
    <row r="5" spans="1:31" ht="2.25" customHeight="1" thickBot="1" x14ac:dyDescent="0.25">
      <c r="A5" s="252"/>
      <c r="B5" s="254"/>
      <c r="C5" s="452"/>
      <c r="D5" s="453"/>
      <c r="E5" s="453"/>
      <c r="F5" s="453"/>
      <c r="G5" s="453"/>
      <c r="H5" s="453"/>
      <c r="I5" s="453"/>
      <c r="J5" s="453"/>
      <c r="K5" s="453"/>
      <c r="L5" s="453"/>
      <c r="M5" s="453"/>
      <c r="N5" s="258"/>
      <c r="O5" s="258"/>
      <c r="P5" s="252"/>
      <c r="Q5" s="254"/>
      <c r="R5" s="452"/>
      <c r="S5" s="452"/>
      <c r="T5" s="452"/>
      <c r="U5" s="452"/>
      <c r="V5" s="452"/>
      <c r="W5" s="452"/>
      <c r="X5" s="452"/>
      <c r="Y5" s="452"/>
      <c r="Z5" s="452"/>
      <c r="AA5" s="452"/>
      <c r="AB5" s="452"/>
      <c r="AC5" s="252"/>
    </row>
    <row r="6" spans="1:31" ht="138.75" customHeight="1" x14ac:dyDescent="0.2">
      <c r="A6" s="252"/>
      <c r="B6" s="254"/>
      <c r="C6" s="454" t="s">
        <v>84</v>
      </c>
      <c r="D6" s="455" t="s">
        <v>85</v>
      </c>
      <c r="E6" s="455" t="s">
        <v>86</v>
      </c>
      <c r="F6" s="456" t="s">
        <v>87</v>
      </c>
      <c r="G6" s="457" t="s">
        <v>102</v>
      </c>
      <c r="H6" s="458" t="s">
        <v>89</v>
      </c>
      <c r="I6" s="455" t="s">
        <v>90</v>
      </c>
      <c r="J6" s="459" t="s">
        <v>91</v>
      </c>
      <c r="K6" s="460" t="s">
        <v>103</v>
      </c>
      <c r="L6" s="461" t="s">
        <v>93</v>
      </c>
      <c r="M6" s="462" t="s">
        <v>94</v>
      </c>
      <c r="N6" s="463"/>
      <c r="O6" s="254"/>
      <c r="P6" s="248"/>
      <c r="Q6" s="248"/>
      <c r="R6" s="454" t="s">
        <v>84</v>
      </c>
      <c r="S6" s="455" t="s">
        <v>85</v>
      </c>
      <c r="T6" s="455" t="s">
        <v>86</v>
      </c>
      <c r="U6" s="456" t="s">
        <v>87</v>
      </c>
      <c r="V6" s="457" t="s">
        <v>102</v>
      </c>
      <c r="W6" s="458" t="s">
        <v>89</v>
      </c>
      <c r="X6" s="455" t="s">
        <v>90</v>
      </c>
      <c r="Y6" s="459" t="s">
        <v>91</v>
      </c>
      <c r="Z6" s="460" t="s">
        <v>103</v>
      </c>
      <c r="AA6" s="461" t="s">
        <v>104</v>
      </c>
      <c r="AB6" s="462" t="s">
        <v>94</v>
      </c>
      <c r="AC6" s="252"/>
    </row>
    <row r="7" spans="1:31" ht="14.1" customHeight="1" x14ac:dyDescent="0.2">
      <c r="A7" s="252"/>
      <c r="B7" s="515" t="s">
        <v>3</v>
      </c>
      <c r="C7" s="464">
        <v>63.331486009999999</v>
      </c>
      <c r="D7" s="465">
        <v>7.9415348899999998</v>
      </c>
      <c r="E7" s="465">
        <v>55.389951119999999</v>
      </c>
      <c r="F7" s="466">
        <v>681.58231363000004</v>
      </c>
      <c r="G7" s="467">
        <v>3.4577415500000002</v>
      </c>
      <c r="H7" s="466">
        <v>135.8735111</v>
      </c>
      <c r="I7" s="465">
        <v>14.861094230000001</v>
      </c>
      <c r="J7" s="468">
        <v>121.01241687</v>
      </c>
      <c r="K7" s="469">
        <v>4.6049001900000004</v>
      </c>
      <c r="L7" s="326">
        <v>888.84995247999996</v>
      </c>
      <c r="M7" s="470">
        <v>2809.0264711499999</v>
      </c>
      <c r="N7" s="516"/>
      <c r="O7" s="270"/>
      <c r="P7" s="252"/>
      <c r="Q7" s="515" t="s">
        <v>3</v>
      </c>
      <c r="R7" s="472">
        <f>IF(ISERROR((C7/$L7)*100),"",(C7/$L7)*100)</f>
        <v>7.1251042803453402</v>
      </c>
      <c r="S7" s="473">
        <f t="shared" ref="S7:Z38" si="0">IF(ISERROR((D7/$L7)*100),"",(D7/$L7)*100)</f>
        <v>0.89346181184373663</v>
      </c>
      <c r="T7" s="473">
        <f t="shared" si="0"/>
        <v>6.2316424685016036</v>
      </c>
      <c r="U7" s="474">
        <f t="shared" si="0"/>
        <v>76.681369192663183</v>
      </c>
      <c r="V7" s="475">
        <f t="shared" si="0"/>
        <v>0.38901296448882949</v>
      </c>
      <c r="W7" s="474">
        <f t="shared" si="0"/>
        <v>15.286439597695461</v>
      </c>
      <c r="X7" s="473">
        <f t="shared" si="0"/>
        <v>1.671946337909535</v>
      </c>
      <c r="Y7" s="476">
        <f t="shared" si="0"/>
        <v>13.614493259785926</v>
      </c>
      <c r="Z7" s="477">
        <f t="shared" si="0"/>
        <v>0.51807396480719448</v>
      </c>
      <c r="AA7" s="338">
        <v>31.642633546137773</v>
      </c>
      <c r="AB7" s="478">
        <v>100</v>
      </c>
      <c r="AC7" s="252"/>
      <c r="AD7" s="235"/>
      <c r="AE7" s="235"/>
    </row>
    <row r="8" spans="1:31" ht="3" customHeight="1" x14ac:dyDescent="0.2">
      <c r="A8" s="252"/>
      <c r="B8" s="517"/>
      <c r="C8" s="518"/>
      <c r="D8" s="519"/>
      <c r="E8" s="520"/>
      <c r="F8" s="521"/>
      <c r="G8" s="521"/>
      <c r="H8" s="521"/>
      <c r="I8" s="522"/>
      <c r="J8" s="523"/>
      <c r="K8" s="523"/>
      <c r="L8" s="523"/>
      <c r="M8" s="523"/>
      <c r="N8" s="524"/>
      <c r="O8" s="524"/>
      <c r="P8" s="525"/>
      <c r="Q8" s="526"/>
      <c r="R8" s="527"/>
      <c r="S8" s="528"/>
      <c r="T8" s="529"/>
      <c r="U8" s="530"/>
      <c r="V8" s="530"/>
      <c r="W8" s="530"/>
      <c r="X8" s="531"/>
      <c r="Y8" s="524"/>
      <c r="Z8" s="524"/>
      <c r="AA8" s="525"/>
      <c r="AB8" s="525"/>
      <c r="AC8" s="525"/>
      <c r="AD8" s="235"/>
    </row>
    <row r="9" spans="1:31" ht="14.1" customHeight="1" x14ac:dyDescent="0.2">
      <c r="A9" s="252"/>
      <c r="B9" s="515" t="s">
        <v>5</v>
      </c>
      <c r="C9" s="464">
        <v>3.61549079</v>
      </c>
      <c r="D9" s="465">
        <v>9.0173700000000002E-3</v>
      </c>
      <c r="E9" s="465">
        <v>3.6064734199999999</v>
      </c>
      <c r="F9" s="466">
        <v>20.541776049999999</v>
      </c>
      <c r="G9" s="467">
        <v>6.925495999999999E-2</v>
      </c>
      <c r="H9" s="466">
        <v>20.841076300000001</v>
      </c>
      <c r="I9" s="465">
        <v>0.37058470999999998</v>
      </c>
      <c r="J9" s="468">
        <v>20.470491590000002</v>
      </c>
      <c r="K9" s="532">
        <v>0.41564418999999997</v>
      </c>
      <c r="L9" s="326">
        <v>45.48324229</v>
      </c>
      <c r="M9" s="470">
        <v>114.44497329999999</v>
      </c>
      <c r="N9" s="516"/>
      <c r="O9" s="405"/>
      <c r="P9" s="252"/>
      <c r="Q9" s="264" t="s">
        <v>5</v>
      </c>
      <c r="R9" s="472">
        <f t="shared" ref="R9:Z39" si="1">IF(ISERROR((C9/$L9)*100),"",(C9/$L9)*100)</f>
        <v>7.9490612541377823</v>
      </c>
      <c r="S9" s="473">
        <f t="shared" si="0"/>
        <v>1.9825697434904657E-2</v>
      </c>
      <c r="T9" s="473">
        <f t="shared" si="0"/>
        <v>7.9292355567028769</v>
      </c>
      <c r="U9" s="474">
        <f t="shared" si="0"/>
        <v>45.163394287122621</v>
      </c>
      <c r="V9" s="475">
        <f t="shared" si="0"/>
        <v>0.15226478261692983</v>
      </c>
      <c r="W9" s="474">
        <f t="shared" si="0"/>
        <v>45.821439393255716</v>
      </c>
      <c r="X9" s="473">
        <f t="shared" si="0"/>
        <v>0.81477197170149229</v>
      </c>
      <c r="Y9" s="476">
        <f t="shared" si="0"/>
        <v>45.006667421554219</v>
      </c>
      <c r="Z9" s="533">
        <f t="shared" si="0"/>
        <v>0.91384028286695829</v>
      </c>
      <c r="AA9" s="338">
        <v>39.742455241588146</v>
      </c>
      <c r="AB9" s="478">
        <v>100</v>
      </c>
      <c r="AC9" s="252"/>
      <c r="AD9" s="235"/>
    </row>
    <row r="10" spans="1:31" ht="14.1" customHeight="1" x14ac:dyDescent="0.2">
      <c r="A10" s="252"/>
      <c r="B10" s="517" t="s">
        <v>6</v>
      </c>
      <c r="C10" s="480">
        <v>0.42898398999999998</v>
      </c>
      <c r="D10" s="481">
        <v>1.215774E-2</v>
      </c>
      <c r="E10" s="481">
        <v>0.41682625000000001</v>
      </c>
      <c r="F10" s="482">
        <v>9.1078933699999993</v>
      </c>
      <c r="G10" s="483">
        <v>3.4272759999999999E-2</v>
      </c>
      <c r="H10" s="482">
        <v>0.26632819999999996</v>
      </c>
      <c r="I10" s="481">
        <v>4.8492199999999996E-3</v>
      </c>
      <c r="J10" s="484">
        <v>0.26147897999999997</v>
      </c>
      <c r="K10" s="485">
        <v>8.2124240000000001E-2</v>
      </c>
      <c r="L10" s="352">
        <v>9.9196025599999995</v>
      </c>
      <c r="M10" s="486">
        <v>37.645418210000003</v>
      </c>
      <c r="N10" s="516"/>
      <c r="O10" s="405"/>
      <c r="P10" s="252"/>
      <c r="Q10" s="268" t="s">
        <v>6</v>
      </c>
      <c r="R10" s="488">
        <f t="shared" si="1"/>
        <v>4.3246086464173823</v>
      </c>
      <c r="S10" s="489">
        <f t="shared" si="0"/>
        <v>0.12256277332143438</v>
      </c>
      <c r="T10" s="489">
        <f t="shared" si="0"/>
        <v>4.2020458730959485</v>
      </c>
      <c r="U10" s="490">
        <f t="shared" si="0"/>
        <v>91.817119838317396</v>
      </c>
      <c r="V10" s="491">
        <f t="shared" si="0"/>
        <v>0.34550537476372445</v>
      </c>
      <c r="W10" s="490">
        <f t="shared" si="0"/>
        <v>2.6848676485683716</v>
      </c>
      <c r="X10" s="489">
        <f t="shared" si="0"/>
        <v>4.8885224691905399E-2</v>
      </c>
      <c r="Y10" s="492">
        <f t="shared" si="0"/>
        <v>2.6359824238764662</v>
      </c>
      <c r="Z10" s="493">
        <f t="shared" si="0"/>
        <v>0.82789849193312848</v>
      </c>
      <c r="AA10" s="363">
        <v>26.35009260533328</v>
      </c>
      <c r="AB10" s="494">
        <v>100</v>
      </c>
      <c r="AC10" s="252"/>
      <c r="AD10" s="235"/>
    </row>
    <row r="11" spans="1:31" ht="14.1" customHeight="1" x14ac:dyDescent="0.2">
      <c r="A11" s="252"/>
      <c r="B11" s="515" t="s">
        <v>7</v>
      </c>
      <c r="C11" s="464">
        <v>0.35890015999999997</v>
      </c>
      <c r="D11" s="465">
        <v>1.034848E-2</v>
      </c>
      <c r="E11" s="465">
        <v>0.34855167999999997</v>
      </c>
      <c r="F11" s="466">
        <v>17.21537489</v>
      </c>
      <c r="G11" s="467">
        <v>0.23313322</v>
      </c>
      <c r="H11" s="466">
        <v>1.2732449999999999E-2</v>
      </c>
      <c r="I11" s="465">
        <v>1.2732449999999999E-2</v>
      </c>
      <c r="J11" s="468" t="s">
        <v>34</v>
      </c>
      <c r="K11" s="469">
        <v>9.011094E-2</v>
      </c>
      <c r="L11" s="326">
        <v>17.910251659999997</v>
      </c>
      <c r="M11" s="470">
        <v>92.752399179999998</v>
      </c>
      <c r="N11" s="516"/>
      <c r="O11" s="405"/>
      <c r="P11" s="252"/>
      <c r="Q11" s="264" t="s">
        <v>7</v>
      </c>
      <c r="R11" s="472">
        <f t="shared" si="1"/>
        <v>2.0038811671281676</v>
      </c>
      <c r="S11" s="473">
        <f t="shared" si="0"/>
        <v>5.7779645961713984E-2</v>
      </c>
      <c r="T11" s="473">
        <f t="shared" si="0"/>
        <v>1.9461015211664539</v>
      </c>
      <c r="U11" s="474">
        <f t="shared" si="0"/>
        <v>96.120228887950773</v>
      </c>
      <c r="V11" s="475">
        <f t="shared" si="0"/>
        <v>1.3016747303482616</v>
      </c>
      <c r="W11" s="474">
        <f t="shared" si="0"/>
        <v>7.1090290866409861E-2</v>
      </c>
      <c r="X11" s="473">
        <f t="shared" si="0"/>
        <v>7.1090290866409861E-2</v>
      </c>
      <c r="Y11" s="534" t="str">
        <f t="shared" si="0"/>
        <v/>
      </c>
      <c r="Z11" s="477">
        <f t="shared" si="0"/>
        <v>0.50312492370640438</v>
      </c>
      <c r="AA11" s="338">
        <v>19.309744888908433</v>
      </c>
      <c r="AB11" s="478">
        <v>100</v>
      </c>
      <c r="AC11" s="252"/>
      <c r="AD11" s="235"/>
    </row>
    <row r="12" spans="1:31" ht="14.1" customHeight="1" x14ac:dyDescent="0.2">
      <c r="A12" s="252"/>
      <c r="B12" s="517" t="s">
        <v>8</v>
      </c>
      <c r="C12" s="480">
        <v>1.05446467</v>
      </c>
      <c r="D12" s="481">
        <v>7.8031920000000005E-2</v>
      </c>
      <c r="E12" s="481">
        <v>0.97643275000000007</v>
      </c>
      <c r="F12" s="482">
        <v>11.139867630000001</v>
      </c>
      <c r="G12" s="483">
        <v>0.19667424</v>
      </c>
      <c r="H12" s="482">
        <v>2.1064516199999996</v>
      </c>
      <c r="I12" s="481">
        <v>0.47774610000000001</v>
      </c>
      <c r="J12" s="484">
        <v>1.62870552</v>
      </c>
      <c r="K12" s="485" t="s">
        <v>34</v>
      </c>
      <c r="L12" s="352">
        <v>14.497458160000001</v>
      </c>
      <c r="M12" s="486">
        <v>31.123914490000001</v>
      </c>
      <c r="N12" s="516"/>
      <c r="O12" s="405"/>
      <c r="P12" s="252"/>
      <c r="Q12" s="268" t="s">
        <v>8</v>
      </c>
      <c r="R12" s="488">
        <f t="shared" si="1"/>
        <v>7.2734451678527892</v>
      </c>
      <c r="S12" s="489">
        <f t="shared" si="0"/>
        <v>0.53824552648338186</v>
      </c>
      <c r="T12" s="489">
        <f t="shared" si="0"/>
        <v>6.735199641369408</v>
      </c>
      <c r="U12" s="490">
        <f t="shared" si="0"/>
        <v>76.840143334478157</v>
      </c>
      <c r="V12" s="491">
        <f t="shared" si="0"/>
        <v>1.3566118820928537</v>
      </c>
      <c r="W12" s="490">
        <f t="shared" si="0"/>
        <v>14.529799615576195</v>
      </c>
      <c r="X12" s="489">
        <f t="shared" si="0"/>
        <v>3.2953783672102692</v>
      </c>
      <c r="Y12" s="492">
        <f t="shared" si="0"/>
        <v>11.234421248365926</v>
      </c>
      <c r="Z12" s="493" t="str">
        <f t="shared" si="0"/>
        <v/>
      </c>
      <c r="AA12" s="363">
        <v>46.579803336299427</v>
      </c>
      <c r="AB12" s="494">
        <v>100</v>
      </c>
      <c r="AC12" s="252"/>
      <c r="AD12" s="235"/>
    </row>
    <row r="13" spans="1:31" ht="14.1" customHeight="1" x14ac:dyDescent="0.2">
      <c r="A13" s="252"/>
      <c r="B13" s="515" t="s">
        <v>9</v>
      </c>
      <c r="C13" s="464">
        <v>14.66069839</v>
      </c>
      <c r="D13" s="465">
        <v>1.0377838699999999</v>
      </c>
      <c r="E13" s="465">
        <v>13.62291452</v>
      </c>
      <c r="F13" s="466">
        <v>141.28274256</v>
      </c>
      <c r="G13" s="467">
        <v>0.78308369</v>
      </c>
      <c r="H13" s="466">
        <v>4.9906877199999995</v>
      </c>
      <c r="I13" s="465">
        <v>1.3926873700000002</v>
      </c>
      <c r="J13" s="468">
        <v>3.59800035</v>
      </c>
      <c r="K13" s="469">
        <v>0.76751579000000003</v>
      </c>
      <c r="L13" s="326">
        <v>162.48472815000002</v>
      </c>
      <c r="M13" s="470">
        <v>656.60192814999994</v>
      </c>
      <c r="N13" s="516"/>
      <c r="O13" s="405"/>
      <c r="P13" s="252"/>
      <c r="Q13" s="264" t="s">
        <v>9</v>
      </c>
      <c r="R13" s="472">
        <f t="shared" si="1"/>
        <v>9.0228162098199007</v>
      </c>
      <c r="S13" s="473">
        <f t="shared" si="0"/>
        <v>0.63869625275918573</v>
      </c>
      <c r="T13" s="473">
        <f t="shared" si="0"/>
        <v>8.3841199570607134</v>
      </c>
      <c r="U13" s="474">
        <f t="shared" si="0"/>
        <v>86.951397936655866</v>
      </c>
      <c r="V13" s="475">
        <f t="shared" si="0"/>
        <v>0.48194294867951248</v>
      </c>
      <c r="W13" s="474">
        <f t="shared" si="0"/>
        <v>3.0714811027611018</v>
      </c>
      <c r="X13" s="473">
        <f t="shared" si="0"/>
        <v>0.85711893410334639</v>
      </c>
      <c r="Y13" s="476">
        <f t="shared" si="0"/>
        <v>2.2143621686577561</v>
      </c>
      <c r="Z13" s="477">
        <f t="shared" si="0"/>
        <v>0.47236180208361322</v>
      </c>
      <c r="AA13" s="338">
        <v>24.746306884569577</v>
      </c>
      <c r="AB13" s="478">
        <v>100</v>
      </c>
      <c r="AC13" s="252"/>
      <c r="AD13" s="235"/>
    </row>
    <row r="14" spans="1:31" ht="14.1" customHeight="1" x14ac:dyDescent="0.2">
      <c r="A14" s="252"/>
      <c r="B14" s="517" t="s">
        <v>10</v>
      </c>
      <c r="C14" s="480">
        <v>7.5669509999999982E-2</v>
      </c>
      <c r="D14" s="481">
        <v>3.5632000000000003E-3</v>
      </c>
      <c r="E14" s="481">
        <v>7.2106309999999993E-2</v>
      </c>
      <c r="F14" s="482">
        <v>2.1506622900000001</v>
      </c>
      <c r="G14" s="483">
        <v>3.1082209999999999E-2</v>
      </c>
      <c r="H14" s="482">
        <v>0.92081155000000003</v>
      </c>
      <c r="I14" s="481">
        <v>1.9824580000000001E-2</v>
      </c>
      <c r="J14" s="484">
        <v>0.90098697000000005</v>
      </c>
      <c r="K14" s="485" t="s">
        <v>34</v>
      </c>
      <c r="L14" s="352">
        <v>3.1782255600000004</v>
      </c>
      <c r="M14" s="486">
        <v>10.316103310000001</v>
      </c>
      <c r="N14" s="516"/>
      <c r="O14" s="405"/>
      <c r="P14" s="252"/>
      <c r="Q14" s="268" t="s">
        <v>10</v>
      </c>
      <c r="R14" s="488">
        <f t="shared" si="1"/>
        <v>2.3808728666822496</v>
      </c>
      <c r="S14" s="489">
        <f t="shared" si="0"/>
        <v>0.11211287344879321</v>
      </c>
      <c r="T14" s="489">
        <f t="shared" si="0"/>
        <v>2.2687599932334561</v>
      </c>
      <c r="U14" s="490">
        <f t="shared" si="0"/>
        <v>67.668648728632078</v>
      </c>
      <c r="V14" s="491">
        <f t="shared" si="0"/>
        <v>0.97797369674416679</v>
      </c>
      <c r="W14" s="490">
        <f t="shared" si="0"/>
        <v>28.972504707941493</v>
      </c>
      <c r="X14" s="489">
        <f t="shared" si="0"/>
        <v>0.6237625248976979</v>
      </c>
      <c r="Y14" s="492">
        <f t="shared" si="0"/>
        <v>28.348742183043797</v>
      </c>
      <c r="Z14" s="493" t="str">
        <f t="shared" si="0"/>
        <v/>
      </c>
      <c r="AA14" s="363">
        <v>30.808392127278921</v>
      </c>
      <c r="AB14" s="494">
        <v>100</v>
      </c>
      <c r="AC14" s="252"/>
      <c r="AD14" s="235"/>
    </row>
    <row r="15" spans="1:31" ht="14.1" customHeight="1" x14ac:dyDescent="0.2">
      <c r="A15" s="252"/>
      <c r="B15" s="515" t="s">
        <v>11</v>
      </c>
      <c r="C15" s="464">
        <v>1.1910302100000001</v>
      </c>
      <c r="D15" s="465">
        <v>1.32741E-2</v>
      </c>
      <c r="E15" s="465">
        <v>1.17775611</v>
      </c>
      <c r="F15" s="466">
        <v>9.5916492300000016</v>
      </c>
      <c r="G15" s="467">
        <v>9.7337480000000004E-2</v>
      </c>
      <c r="H15" s="466">
        <v>0.79604405</v>
      </c>
      <c r="I15" s="465">
        <v>0.31929045</v>
      </c>
      <c r="J15" s="468">
        <v>0.4767536</v>
      </c>
      <c r="K15" s="469">
        <v>0.14764554000000002</v>
      </c>
      <c r="L15" s="326">
        <v>11.823706510000001</v>
      </c>
      <c r="M15" s="470">
        <v>36.807711829999995</v>
      </c>
      <c r="N15" s="516"/>
      <c r="O15" s="405"/>
      <c r="P15" s="252"/>
      <c r="Q15" s="264" t="s">
        <v>11</v>
      </c>
      <c r="R15" s="472">
        <f t="shared" si="1"/>
        <v>10.073238954237203</v>
      </c>
      <c r="S15" s="473">
        <f t="shared" si="0"/>
        <v>0.11226682587878274</v>
      </c>
      <c r="T15" s="473">
        <f t="shared" si="0"/>
        <v>9.9609721283584189</v>
      </c>
      <c r="U15" s="474">
        <f t="shared" si="0"/>
        <v>81.122186362523308</v>
      </c>
      <c r="V15" s="475">
        <f t="shared" si="0"/>
        <v>0.82323998754262029</v>
      </c>
      <c r="W15" s="474">
        <f t="shared" si="0"/>
        <v>6.7326100265321962</v>
      </c>
      <c r="X15" s="473">
        <f t="shared" si="0"/>
        <v>2.7004260443200057</v>
      </c>
      <c r="Y15" s="476">
        <f t="shared" si="0"/>
        <v>4.0321839822121905</v>
      </c>
      <c r="Z15" s="477">
        <f t="shared" si="0"/>
        <v>1.2487246691646781</v>
      </c>
      <c r="AA15" s="338">
        <v>32.122905560141696</v>
      </c>
      <c r="AB15" s="478">
        <v>100</v>
      </c>
      <c r="AC15" s="252"/>
      <c r="AD15" s="235"/>
    </row>
    <row r="16" spans="1:31" ht="14.1" customHeight="1" x14ac:dyDescent="0.2">
      <c r="A16" s="252"/>
      <c r="B16" s="517" t="s">
        <v>12</v>
      </c>
      <c r="C16" s="480">
        <v>1.5369907</v>
      </c>
      <c r="D16" s="481">
        <v>0.21345364</v>
      </c>
      <c r="E16" s="481">
        <v>1.32353706</v>
      </c>
      <c r="F16" s="482">
        <v>13.192572459999999</v>
      </c>
      <c r="G16" s="483">
        <v>2.2809409999999999E-2</v>
      </c>
      <c r="H16" s="482">
        <v>7.0905199099999994</v>
      </c>
      <c r="I16" s="481">
        <v>1.66945941</v>
      </c>
      <c r="J16" s="484">
        <v>5.4210604999999994</v>
      </c>
      <c r="K16" s="485" t="s">
        <v>34</v>
      </c>
      <c r="L16" s="352">
        <v>21.84289248</v>
      </c>
      <c r="M16" s="486">
        <v>62.35487492</v>
      </c>
      <c r="N16" s="516"/>
      <c r="O16" s="405"/>
      <c r="P16" s="252"/>
      <c r="Q16" s="268" t="s">
        <v>12</v>
      </c>
      <c r="R16" s="488">
        <f t="shared" si="1"/>
        <v>7.0365712847202557</v>
      </c>
      <c r="S16" s="489">
        <f t="shared" si="0"/>
        <v>0.97722240859558551</v>
      </c>
      <c r="T16" s="489">
        <f t="shared" si="0"/>
        <v>6.0593488761246697</v>
      </c>
      <c r="U16" s="490">
        <f t="shared" si="0"/>
        <v>60.39755253146766</v>
      </c>
      <c r="V16" s="491">
        <f t="shared" si="0"/>
        <v>0.10442486049356775</v>
      </c>
      <c r="W16" s="490">
        <f t="shared" si="0"/>
        <v>32.461451323318514</v>
      </c>
      <c r="X16" s="489">
        <f t="shared" si="0"/>
        <v>7.6430326776941584</v>
      </c>
      <c r="Y16" s="492">
        <f t="shared" si="0"/>
        <v>24.818418645624352</v>
      </c>
      <c r="Z16" s="493" t="str">
        <f t="shared" si="0"/>
        <v/>
      </c>
      <c r="AA16" s="363">
        <v>35.029967597599985</v>
      </c>
      <c r="AB16" s="494">
        <v>100</v>
      </c>
      <c r="AC16" s="252"/>
      <c r="AD16" s="235"/>
    </row>
    <row r="17" spans="1:30" ht="14.1" customHeight="1" x14ac:dyDescent="0.2">
      <c r="A17" s="252"/>
      <c r="B17" s="515" t="s">
        <v>13</v>
      </c>
      <c r="C17" s="464">
        <v>7.9396318499999996</v>
      </c>
      <c r="D17" s="465">
        <v>1.5158696399999998</v>
      </c>
      <c r="E17" s="465">
        <v>6.4237622099999996</v>
      </c>
      <c r="F17" s="466">
        <v>69.116151250000001</v>
      </c>
      <c r="G17" s="467">
        <v>0.17006362</v>
      </c>
      <c r="H17" s="466">
        <v>22.698339919999999</v>
      </c>
      <c r="I17" s="465">
        <v>2.4534987200000002</v>
      </c>
      <c r="J17" s="468">
        <v>20.2448412</v>
      </c>
      <c r="K17" s="469">
        <v>9.8525059999999998E-2</v>
      </c>
      <c r="L17" s="326">
        <v>100.0227117</v>
      </c>
      <c r="M17" s="470">
        <v>240.00832410999999</v>
      </c>
      <c r="N17" s="516"/>
      <c r="O17" s="405"/>
      <c r="P17" s="252"/>
      <c r="Q17" s="264" t="s">
        <v>13</v>
      </c>
      <c r="R17" s="472">
        <f t="shared" si="1"/>
        <v>7.9378290340832658</v>
      </c>
      <c r="S17" s="473">
        <f t="shared" si="0"/>
        <v>1.5155254384090047</v>
      </c>
      <c r="T17" s="473">
        <f t="shared" si="0"/>
        <v>6.4223035956742613</v>
      </c>
      <c r="U17" s="474">
        <f t="shared" si="0"/>
        <v>69.100457361425455</v>
      </c>
      <c r="V17" s="475">
        <f t="shared" si="0"/>
        <v>0.1700250044310686</v>
      </c>
      <c r="W17" s="474">
        <f t="shared" si="0"/>
        <v>22.693185911695291</v>
      </c>
      <c r="X17" s="473">
        <f t="shared" si="0"/>
        <v>2.4529416152591672</v>
      </c>
      <c r="Y17" s="476">
        <f t="shared" si="0"/>
        <v>20.240244296436124</v>
      </c>
      <c r="Z17" s="477">
        <f t="shared" si="0"/>
        <v>9.8502688364926608E-2</v>
      </c>
      <c r="AA17" s="338">
        <v>41.674684438927152</v>
      </c>
      <c r="AB17" s="478">
        <v>100</v>
      </c>
      <c r="AC17" s="252"/>
      <c r="AD17" s="235"/>
    </row>
    <row r="18" spans="1:30" ht="14.1" customHeight="1" x14ac:dyDescent="0.2">
      <c r="A18" s="252"/>
      <c r="B18" s="517" t="s">
        <v>14</v>
      </c>
      <c r="C18" s="480">
        <v>11.096810659999999</v>
      </c>
      <c r="D18" s="481">
        <v>3.0511305600000003</v>
      </c>
      <c r="E18" s="481">
        <v>8.0456801000000002</v>
      </c>
      <c r="F18" s="482">
        <v>103.24004332</v>
      </c>
      <c r="G18" s="483">
        <v>0.30444574000000002</v>
      </c>
      <c r="H18" s="482">
        <v>4.4010595800000001</v>
      </c>
      <c r="I18" s="481">
        <v>1.2736269</v>
      </c>
      <c r="J18" s="484">
        <v>3.1274326800000001</v>
      </c>
      <c r="K18" s="485">
        <v>0.30978629000000002</v>
      </c>
      <c r="L18" s="352">
        <v>119.35214559000001</v>
      </c>
      <c r="M18" s="486">
        <v>300.56268118000003</v>
      </c>
      <c r="N18" s="516"/>
      <c r="O18" s="405"/>
      <c r="P18" s="252"/>
      <c r="Q18" s="268" t="s">
        <v>14</v>
      </c>
      <c r="R18" s="488">
        <f t="shared" si="1"/>
        <v>9.297537639683414</v>
      </c>
      <c r="S18" s="489">
        <f t="shared" si="0"/>
        <v>2.5564103141314964</v>
      </c>
      <c r="T18" s="489">
        <f t="shared" si="0"/>
        <v>6.7411273255519193</v>
      </c>
      <c r="U18" s="490">
        <f t="shared" si="0"/>
        <v>86.500366465678383</v>
      </c>
      <c r="V18" s="491">
        <f t="shared" si="0"/>
        <v>0.25508191620269305</v>
      </c>
      <c r="W18" s="490">
        <f t="shared" si="0"/>
        <v>3.6874574464028282</v>
      </c>
      <c r="X18" s="489">
        <f t="shared" si="0"/>
        <v>1.0671168865075784</v>
      </c>
      <c r="Y18" s="492">
        <f t="shared" si="0"/>
        <v>2.6203405598952503</v>
      </c>
      <c r="Z18" s="493">
        <f t="shared" si="0"/>
        <v>0.25955653203268064</v>
      </c>
      <c r="AA18" s="363">
        <v>39.709569105993822</v>
      </c>
      <c r="AB18" s="494">
        <v>100</v>
      </c>
      <c r="AC18" s="252"/>
      <c r="AD18" s="235"/>
    </row>
    <row r="19" spans="1:30" ht="14.1" customHeight="1" x14ac:dyDescent="0.2">
      <c r="A19" s="252"/>
      <c r="B19" s="515" t="s">
        <v>15</v>
      </c>
      <c r="C19" s="464">
        <v>0.18046684999999998</v>
      </c>
      <c r="D19" s="465">
        <v>1.6649909999999997E-2</v>
      </c>
      <c r="E19" s="465">
        <v>0.16381693999999999</v>
      </c>
      <c r="F19" s="466">
        <v>5.5460258800000002</v>
      </c>
      <c r="G19" s="467">
        <v>4.2091990000000003E-2</v>
      </c>
      <c r="H19" s="466">
        <v>0.19105658</v>
      </c>
      <c r="I19" s="465">
        <v>0.12734382</v>
      </c>
      <c r="J19" s="468">
        <v>6.3712760000000007E-2</v>
      </c>
      <c r="K19" s="469" t="s">
        <v>34</v>
      </c>
      <c r="L19" s="326">
        <v>5.9596413000000004</v>
      </c>
      <c r="M19" s="470">
        <v>17.09805811</v>
      </c>
      <c r="N19" s="516"/>
      <c r="O19" s="405"/>
      <c r="P19" s="252"/>
      <c r="Q19" s="264" t="s">
        <v>15</v>
      </c>
      <c r="R19" s="472">
        <f t="shared" si="1"/>
        <v>3.0281495297376364</v>
      </c>
      <c r="S19" s="473">
        <f t="shared" si="0"/>
        <v>0.27937772026648644</v>
      </c>
      <c r="T19" s="473">
        <f t="shared" si="0"/>
        <v>2.7487718094711502</v>
      </c>
      <c r="U19" s="474">
        <f t="shared" si="0"/>
        <v>93.059726262384274</v>
      </c>
      <c r="V19" s="475">
        <f t="shared" si="0"/>
        <v>0.70628395034446123</v>
      </c>
      <c r="W19" s="474">
        <f t="shared" si="0"/>
        <v>3.20584025753362</v>
      </c>
      <c r="X19" s="473">
        <f t="shared" si="0"/>
        <v>2.1367698757306082</v>
      </c>
      <c r="Y19" s="476">
        <f t="shared" si="0"/>
        <v>1.0690703818030123</v>
      </c>
      <c r="Z19" s="477" t="str">
        <f t="shared" si="0"/>
        <v/>
      </c>
      <c r="AA19" s="338">
        <v>34.855661746256636</v>
      </c>
      <c r="AB19" s="478">
        <v>100</v>
      </c>
      <c r="AC19" s="252"/>
      <c r="AD19" s="235"/>
    </row>
    <row r="20" spans="1:30" ht="14.1" customHeight="1" x14ac:dyDescent="0.2">
      <c r="A20" s="252"/>
      <c r="B20" s="517" t="s">
        <v>16</v>
      </c>
      <c r="C20" s="480">
        <v>4.9827160499999996</v>
      </c>
      <c r="D20" s="481">
        <v>1.1947571299999999</v>
      </c>
      <c r="E20" s="481">
        <v>3.7879589199999999</v>
      </c>
      <c r="F20" s="482">
        <v>77.831958150000006</v>
      </c>
      <c r="G20" s="483">
        <v>0.13611489000000002</v>
      </c>
      <c r="H20" s="482">
        <v>10.187430990000001</v>
      </c>
      <c r="I20" s="481">
        <v>4.6243831499999999</v>
      </c>
      <c r="J20" s="484">
        <v>5.5630478400000003</v>
      </c>
      <c r="K20" s="485">
        <v>0.67453693999999997</v>
      </c>
      <c r="L20" s="352">
        <v>93.812757020000006</v>
      </c>
      <c r="M20" s="486">
        <v>311.62960703000005</v>
      </c>
      <c r="N20" s="516"/>
      <c r="O20" s="405"/>
      <c r="P20" s="252"/>
      <c r="Q20" s="268" t="s">
        <v>16</v>
      </c>
      <c r="R20" s="488">
        <f t="shared" si="1"/>
        <v>5.31134166426612</v>
      </c>
      <c r="S20" s="489">
        <f t="shared" si="0"/>
        <v>1.2735550771045869</v>
      </c>
      <c r="T20" s="489">
        <f t="shared" si="0"/>
        <v>4.0377865871615333</v>
      </c>
      <c r="U20" s="490">
        <f t="shared" si="0"/>
        <v>82.965217761809257</v>
      </c>
      <c r="V20" s="491">
        <f t="shared" si="0"/>
        <v>0.14509209016315511</v>
      </c>
      <c r="W20" s="490">
        <f t="shared" si="0"/>
        <v>10.85932373550021</v>
      </c>
      <c r="X20" s="489">
        <f t="shared" si="0"/>
        <v>4.9293755954897742</v>
      </c>
      <c r="Y20" s="492">
        <f t="shared" si="0"/>
        <v>5.9299481400104357</v>
      </c>
      <c r="Z20" s="493">
        <f t="shared" si="0"/>
        <v>0.71902474826125728</v>
      </c>
      <c r="AA20" s="363">
        <v>30.103929441777595</v>
      </c>
      <c r="AB20" s="494">
        <v>100</v>
      </c>
      <c r="AC20" s="252"/>
      <c r="AD20" s="235"/>
    </row>
    <row r="21" spans="1:30" ht="14.1" customHeight="1" x14ac:dyDescent="0.2">
      <c r="A21" s="252"/>
      <c r="B21" s="515" t="s">
        <v>17</v>
      </c>
      <c r="C21" s="464">
        <v>0.32674030999999998</v>
      </c>
      <c r="D21" s="465">
        <v>9.5060000000000001E-5</v>
      </c>
      <c r="E21" s="465">
        <v>0.32664525</v>
      </c>
      <c r="F21" s="466">
        <v>1.8992229899999999</v>
      </c>
      <c r="G21" s="467" t="s">
        <v>34</v>
      </c>
      <c r="H21" s="466">
        <v>0.87574185000000004</v>
      </c>
      <c r="I21" s="465">
        <v>1.2904500000000001E-3</v>
      </c>
      <c r="J21" s="468">
        <v>0.87445139999999999</v>
      </c>
      <c r="K21" s="469" t="s">
        <v>34</v>
      </c>
      <c r="L21" s="326">
        <v>3.1017051499999999</v>
      </c>
      <c r="M21" s="470">
        <v>8.4775390700000006</v>
      </c>
      <c r="N21" s="516"/>
      <c r="O21" s="405"/>
      <c r="P21" s="252"/>
      <c r="Q21" s="264" t="s">
        <v>17</v>
      </c>
      <c r="R21" s="472">
        <f t="shared" si="1"/>
        <v>10.534215671660473</v>
      </c>
      <c r="S21" s="473">
        <f t="shared" si="0"/>
        <v>3.0647658433942378E-3</v>
      </c>
      <c r="T21" s="473">
        <f t="shared" si="0"/>
        <v>10.53115090581708</v>
      </c>
      <c r="U21" s="474">
        <f t="shared" si="0"/>
        <v>61.231577411540869</v>
      </c>
      <c r="V21" s="475" t="str">
        <f t="shared" si="0"/>
        <v/>
      </c>
      <c r="W21" s="474">
        <f t="shared" si="0"/>
        <v>28.234206916798655</v>
      </c>
      <c r="X21" s="473">
        <f t="shared" si="0"/>
        <v>4.1604534847549911E-2</v>
      </c>
      <c r="Y21" s="476">
        <f t="shared" si="0"/>
        <v>28.192602381951104</v>
      </c>
      <c r="Z21" s="477" t="str">
        <f t="shared" si="0"/>
        <v/>
      </c>
      <c r="AA21" s="338">
        <v>36.587329464233299</v>
      </c>
      <c r="AB21" s="478">
        <v>100</v>
      </c>
      <c r="AC21" s="252"/>
      <c r="AD21" s="235"/>
    </row>
    <row r="22" spans="1:30" ht="14.1" customHeight="1" x14ac:dyDescent="0.2">
      <c r="A22" s="252"/>
      <c r="B22" s="517" t="s">
        <v>18</v>
      </c>
      <c r="C22" s="480">
        <v>0.17953643999999999</v>
      </c>
      <c r="D22" s="481">
        <v>1.4894999999999999E-3</v>
      </c>
      <c r="E22" s="481">
        <v>0.17804694000000001</v>
      </c>
      <c r="F22" s="482">
        <v>2.9786102799999998</v>
      </c>
      <c r="G22" s="483">
        <v>8.1121979999999996E-2</v>
      </c>
      <c r="H22" s="482">
        <v>0.65571995000000005</v>
      </c>
      <c r="I22" s="481">
        <v>7.3730000000000002E-3</v>
      </c>
      <c r="J22" s="484">
        <v>0.64834694999999998</v>
      </c>
      <c r="K22" s="485" t="s">
        <v>34</v>
      </c>
      <c r="L22" s="352">
        <v>3.8949886499999997</v>
      </c>
      <c r="M22" s="486">
        <v>7.8336060199999995</v>
      </c>
      <c r="N22" s="516"/>
      <c r="O22" s="405"/>
      <c r="P22" s="252"/>
      <c r="Q22" s="268" t="s">
        <v>18</v>
      </c>
      <c r="R22" s="488">
        <f t="shared" si="1"/>
        <v>4.6094213907401249</v>
      </c>
      <c r="S22" s="489">
        <f t="shared" si="0"/>
        <v>3.8241446480209898E-2</v>
      </c>
      <c r="T22" s="489">
        <f t="shared" si="0"/>
        <v>4.5711799442599155</v>
      </c>
      <c r="U22" s="490">
        <f t="shared" si="0"/>
        <v>76.472887282996311</v>
      </c>
      <c r="V22" s="491">
        <f t="shared" si="0"/>
        <v>2.0827269933122912</v>
      </c>
      <c r="W22" s="490">
        <f t="shared" si="0"/>
        <v>16.834964332951269</v>
      </c>
      <c r="X22" s="489">
        <f t="shared" si="0"/>
        <v>0.18929451822664492</v>
      </c>
      <c r="Y22" s="492">
        <f t="shared" si="0"/>
        <v>16.64566981472462</v>
      </c>
      <c r="Z22" s="493" t="str">
        <f t="shared" si="0"/>
        <v/>
      </c>
      <c r="AA22" s="363">
        <v>49.721528502399714</v>
      </c>
      <c r="AB22" s="494">
        <v>100</v>
      </c>
      <c r="AC22" s="252"/>
      <c r="AD22" s="235"/>
    </row>
    <row r="23" spans="1:30" ht="14.1" customHeight="1" x14ac:dyDescent="0.2">
      <c r="A23" s="252"/>
      <c r="B23" s="515" t="s">
        <v>19</v>
      </c>
      <c r="C23" s="464">
        <v>0.16446717000000002</v>
      </c>
      <c r="D23" s="465">
        <v>1.91961E-3</v>
      </c>
      <c r="E23" s="465">
        <v>0.16254756000000001</v>
      </c>
      <c r="F23" s="466">
        <v>5.8544094100000006</v>
      </c>
      <c r="G23" s="467">
        <v>0.16180287999999998</v>
      </c>
      <c r="H23" s="466">
        <v>0.59291119999999997</v>
      </c>
      <c r="I23" s="465">
        <v>1.1575200000000001E-2</v>
      </c>
      <c r="J23" s="468">
        <v>0.58133599999999996</v>
      </c>
      <c r="K23" s="469">
        <v>3.5253810000000003E-2</v>
      </c>
      <c r="L23" s="326">
        <v>6.8088444700000013</v>
      </c>
      <c r="M23" s="470">
        <v>14.39703849</v>
      </c>
      <c r="N23" s="516"/>
      <c r="O23" s="405"/>
      <c r="P23" s="252"/>
      <c r="Q23" s="264" t="s">
        <v>19</v>
      </c>
      <c r="R23" s="472">
        <f t="shared" si="1"/>
        <v>2.4154931240484041</v>
      </c>
      <c r="S23" s="473">
        <f t="shared" si="0"/>
        <v>2.819288953445576E-2</v>
      </c>
      <c r="T23" s="473">
        <f t="shared" si="0"/>
        <v>2.387300234513948</v>
      </c>
      <c r="U23" s="474">
        <f t="shared" si="0"/>
        <v>85.982422359546121</v>
      </c>
      <c r="V23" s="475">
        <f t="shared" si="0"/>
        <v>2.3763632832694142</v>
      </c>
      <c r="W23" s="474">
        <f t="shared" si="0"/>
        <v>8.7079562855692583</v>
      </c>
      <c r="X23" s="473">
        <f t="shared" si="0"/>
        <v>0.1700024145212998</v>
      </c>
      <c r="Y23" s="476">
        <f t="shared" si="0"/>
        <v>8.537953871047959</v>
      </c>
      <c r="Z23" s="477">
        <f t="shared" si="0"/>
        <v>0.51776494756679314</v>
      </c>
      <c r="AA23" s="338">
        <v>47.293368526654547</v>
      </c>
      <c r="AB23" s="478">
        <v>100</v>
      </c>
      <c r="AC23" s="252"/>
      <c r="AD23" s="235"/>
    </row>
    <row r="24" spans="1:30" ht="14.1" customHeight="1" x14ac:dyDescent="0.2">
      <c r="A24" s="252"/>
      <c r="B24" s="517" t="s">
        <v>20</v>
      </c>
      <c r="C24" s="480">
        <v>1.6369835600000002</v>
      </c>
      <c r="D24" s="481">
        <v>4.9368000000000003E-4</v>
      </c>
      <c r="E24" s="481">
        <v>1.6364898800000001</v>
      </c>
      <c r="F24" s="482">
        <v>4.6132105000000001</v>
      </c>
      <c r="G24" s="483">
        <v>6.8838800000000002E-3</v>
      </c>
      <c r="H24" s="482">
        <v>4.0399000000000001E-4</v>
      </c>
      <c r="I24" s="481">
        <v>3.9161000000000003E-4</v>
      </c>
      <c r="J24" s="484">
        <v>1.238E-5</v>
      </c>
      <c r="K24" s="485" t="s">
        <v>34</v>
      </c>
      <c r="L24" s="352">
        <v>6.25748193</v>
      </c>
      <c r="M24" s="486">
        <v>9.7330154899999997</v>
      </c>
      <c r="N24" s="516"/>
      <c r="O24" s="405"/>
      <c r="P24" s="252"/>
      <c r="Q24" s="268" t="s">
        <v>20</v>
      </c>
      <c r="R24" s="488">
        <f t="shared" si="1"/>
        <v>26.160420090897496</v>
      </c>
      <c r="S24" s="489">
        <f t="shared" si="0"/>
        <v>7.8894354873510607E-3</v>
      </c>
      <c r="T24" s="489">
        <f t="shared" si="0"/>
        <v>26.152530655410139</v>
      </c>
      <c r="U24" s="490">
        <f t="shared" si="0"/>
        <v>73.723113412170889</v>
      </c>
      <c r="V24" s="491">
        <f t="shared" si="0"/>
        <v>0.11001038559930769</v>
      </c>
      <c r="W24" s="490">
        <f t="shared" si="0"/>
        <v>6.4561113323103117E-3</v>
      </c>
      <c r="X24" s="489">
        <f t="shared" si="0"/>
        <v>6.2582681720984223E-3</v>
      </c>
      <c r="Y24" s="492">
        <f t="shared" si="0"/>
        <v>1.9784316021189053E-4</v>
      </c>
      <c r="Z24" s="493" t="str">
        <f t="shared" si="0"/>
        <v/>
      </c>
      <c r="AA24" s="363">
        <v>64.29129735208096</v>
      </c>
      <c r="AB24" s="494">
        <v>100</v>
      </c>
      <c r="AC24" s="252"/>
      <c r="AD24" s="235"/>
    </row>
    <row r="25" spans="1:30" ht="14.1" customHeight="1" x14ac:dyDescent="0.2">
      <c r="A25" s="252"/>
      <c r="B25" s="515" t="s">
        <v>21</v>
      </c>
      <c r="C25" s="464">
        <v>0.31292070999999999</v>
      </c>
      <c r="D25" s="465">
        <v>4.1799799999999998E-3</v>
      </c>
      <c r="E25" s="465">
        <v>0.30874072999999996</v>
      </c>
      <c r="F25" s="466">
        <v>12.181352220000001</v>
      </c>
      <c r="G25" s="467">
        <v>0.10459426000000001</v>
      </c>
      <c r="H25" s="466">
        <v>9.5040000000000003E-3</v>
      </c>
      <c r="I25" s="465">
        <v>9.5040000000000003E-3</v>
      </c>
      <c r="J25" s="468" t="s">
        <v>34</v>
      </c>
      <c r="K25" s="469">
        <v>0.12509802</v>
      </c>
      <c r="L25" s="326">
        <v>12.733469210000001</v>
      </c>
      <c r="M25" s="470">
        <v>47.593237510000002</v>
      </c>
      <c r="N25" s="516"/>
      <c r="O25" s="405"/>
      <c r="P25" s="252"/>
      <c r="Q25" s="264" t="s">
        <v>21</v>
      </c>
      <c r="R25" s="472">
        <f t="shared" si="1"/>
        <v>2.4574662634300268</v>
      </c>
      <c r="S25" s="473">
        <f t="shared" si="0"/>
        <v>3.2826717770812433E-2</v>
      </c>
      <c r="T25" s="473">
        <f t="shared" si="0"/>
        <v>2.4246395456592142</v>
      </c>
      <c r="U25" s="474">
        <f t="shared" si="0"/>
        <v>95.66404896501885</v>
      </c>
      <c r="V25" s="475">
        <f t="shared" si="0"/>
        <v>0.82141212481087866</v>
      </c>
      <c r="W25" s="474">
        <f t="shared" si="0"/>
        <v>7.4637946998263482E-2</v>
      </c>
      <c r="X25" s="473">
        <f t="shared" si="0"/>
        <v>7.4637946998263482E-2</v>
      </c>
      <c r="Y25" s="476" t="str">
        <f t="shared" si="0"/>
        <v/>
      </c>
      <c r="Z25" s="477">
        <f t="shared" si="0"/>
        <v>0.98243469974197228</v>
      </c>
      <c r="AA25" s="338">
        <v>26.754786764242549</v>
      </c>
      <c r="AB25" s="478">
        <v>100</v>
      </c>
      <c r="AC25" s="252"/>
      <c r="AD25" s="235"/>
    </row>
    <row r="26" spans="1:30" ht="14.1" customHeight="1" x14ac:dyDescent="0.2">
      <c r="A26" s="252"/>
      <c r="B26" s="517" t="s">
        <v>22</v>
      </c>
      <c r="C26" s="480">
        <v>0.19831981000000001</v>
      </c>
      <c r="D26" s="481">
        <v>1.4938000000000001E-4</v>
      </c>
      <c r="E26" s="481">
        <v>0.19817043000000001</v>
      </c>
      <c r="F26" s="482">
        <v>0.52905244000000007</v>
      </c>
      <c r="G26" s="483" t="s">
        <v>34</v>
      </c>
      <c r="H26" s="482">
        <v>7.0639281</v>
      </c>
      <c r="I26" s="481">
        <v>3.6686410000000003E-2</v>
      </c>
      <c r="J26" s="484">
        <v>7.0272416899999994</v>
      </c>
      <c r="K26" s="485" t="s">
        <v>34</v>
      </c>
      <c r="L26" s="352">
        <v>7.7913003499999993</v>
      </c>
      <c r="M26" s="486">
        <v>8.8249885799999994</v>
      </c>
      <c r="N26" s="516"/>
      <c r="O26" s="405"/>
      <c r="P26" s="252"/>
      <c r="Q26" s="268" t="s">
        <v>22</v>
      </c>
      <c r="R26" s="488">
        <f t="shared" si="1"/>
        <v>2.545400653178516</v>
      </c>
      <c r="S26" s="489">
        <f t="shared" si="0"/>
        <v>1.9172666087760308E-3</v>
      </c>
      <c r="T26" s="489">
        <f t="shared" si="0"/>
        <v>2.5434833865697404</v>
      </c>
      <c r="U26" s="490">
        <f t="shared" si="0"/>
        <v>6.7902970779454046</v>
      </c>
      <c r="V26" s="491" t="str">
        <f t="shared" si="0"/>
        <v/>
      </c>
      <c r="W26" s="490">
        <f t="shared" si="0"/>
        <v>90.664302268876085</v>
      </c>
      <c r="X26" s="489">
        <f t="shared" si="0"/>
        <v>0.47086376281207037</v>
      </c>
      <c r="Y26" s="492">
        <f t="shared" si="0"/>
        <v>90.193438506064012</v>
      </c>
      <c r="Z26" s="493" t="str">
        <f t="shared" si="0"/>
        <v/>
      </c>
      <c r="AA26" s="363">
        <v>88.28680376603954</v>
      </c>
      <c r="AB26" s="494">
        <v>100</v>
      </c>
      <c r="AC26" s="252"/>
      <c r="AD26" s="235"/>
    </row>
    <row r="27" spans="1:30" ht="14.1" customHeight="1" x14ac:dyDescent="0.2">
      <c r="A27" s="252"/>
      <c r="B27" s="515" t="s">
        <v>23</v>
      </c>
      <c r="C27" s="464">
        <v>6.6553734999999996</v>
      </c>
      <c r="D27" s="465">
        <v>2.3962819999999999E-2</v>
      </c>
      <c r="E27" s="465">
        <v>6.6314106800000001</v>
      </c>
      <c r="F27" s="466">
        <v>25.175295310000003</v>
      </c>
      <c r="G27" s="467">
        <v>6.060335E-2</v>
      </c>
      <c r="H27" s="466">
        <v>37.973982600000006</v>
      </c>
      <c r="I27" s="465">
        <v>0.69137247000000002</v>
      </c>
      <c r="J27" s="468">
        <v>37.282610130000002</v>
      </c>
      <c r="K27" s="469">
        <v>8.8999999999999996E-2</v>
      </c>
      <c r="L27" s="326">
        <v>69.954254760000012</v>
      </c>
      <c r="M27" s="470">
        <v>182.1828568</v>
      </c>
      <c r="N27" s="516"/>
      <c r="O27" s="405"/>
      <c r="P27" s="252"/>
      <c r="Q27" s="264" t="s">
        <v>23</v>
      </c>
      <c r="R27" s="472">
        <f t="shared" si="1"/>
        <v>9.5138937907827668</v>
      </c>
      <c r="S27" s="473">
        <f t="shared" si="0"/>
        <v>3.4254985750633696E-2</v>
      </c>
      <c r="T27" s="473">
        <f t="shared" si="0"/>
        <v>9.4796388050321347</v>
      </c>
      <c r="U27" s="474">
        <f t="shared" si="0"/>
        <v>35.988226014803161</v>
      </c>
      <c r="V27" s="475">
        <f t="shared" si="0"/>
        <v>8.6632829136581865E-2</v>
      </c>
      <c r="W27" s="474">
        <f t="shared" si="0"/>
        <v>54.28402136550757</v>
      </c>
      <c r="X27" s="473">
        <f t="shared" si="0"/>
        <v>0.98832082819260947</v>
      </c>
      <c r="Y27" s="476">
        <f t="shared" si="0"/>
        <v>53.295700537314957</v>
      </c>
      <c r="Z27" s="477">
        <f t="shared" si="0"/>
        <v>0.12722599976991017</v>
      </c>
      <c r="AA27" s="338">
        <v>38.397825124015739</v>
      </c>
      <c r="AB27" s="478">
        <v>100</v>
      </c>
      <c r="AC27" s="252"/>
      <c r="AD27" s="235"/>
    </row>
    <row r="28" spans="1:30" ht="14.1" customHeight="1" x14ac:dyDescent="0.2">
      <c r="A28" s="275"/>
      <c r="B28" s="517" t="s">
        <v>24</v>
      </c>
      <c r="C28" s="480">
        <v>1.06746491</v>
      </c>
      <c r="D28" s="481">
        <v>2.3243259999999998E-2</v>
      </c>
      <c r="E28" s="481">
        <v>1.0442216499999999</v>
      </c>
      <c r="F28" s="482">
        <v>20.313340779999997</v>
      </c>
      <c r="G28" s="483">
        <v>8.0646090000000004E-2</v>
      </c>
      <c r="H28" s="482">
        <v>6.5798290000000009E-2</v>
      </c>
      <c r="I28" s="481">
        <v>2.325228E-2</v>
      </c>
      <c r="J28" s="484">
        <v>4.2546010000000002E-2</v>
      </c>
      <c r="K28" s="485">
        <v>0.47859677</v>
      </c>
      <c r="L28" s="352">
        <v>22.005846839999993</v>
      </c>
      <c r="M28" s="486">
        <v>63.124214430000002</v>
      </c>
      <c r="N28" s="516"/>
      <c r="O28" s="405"/>
      <c r="P28" s="275"/>
      <c r="Q28" s="268" t="s">
        <v>24</v>
      </c>
      <c r="R28" s="488">
        <f t="shared" si="1"/>
        <v>4.8508240458152727</v>
      </c>
      <c r="S28" s="489">
        <f t="shared" si="0"/>
        <v>0.10562311084411785</v>
      </c>
      <c r="T28" s="489">
        <f t="shared" si="0"/>
        <v>4.7452009349711544</v>
      </c>
      <c r="U28" s="490">
        <f t="shared" si="0"/>
        <v>92.308834682410264</v>
      </c>
      <c r="V28" s="491">
        <f t="shared" si="0"/>
        <v>0.36647573977207609</v>
      </c>
      <c r="W28" s="490">
        <f t="shared" si="0"/>
        <v>0.299003671516965</v>
      </c>
      <c r="X28" s="489">
        <f t="shared" si="0"/>
        <v>0.10566409995062935</v>
      </c>
      <c r="Y28" s="492">
        <f t="shared" si="0"/>
        <v>0.19333957156633566</v>
      </c>
      <c r="Z28" s="493">
        <f t="shared" si="0"/>
        <v>2.1748618604854388</v>
      </c>
      <c r="AA28" s="363">
        <v>34.861181305317977</v>
      </c>
      <c r="AB28" s="494">
        <v>100</v>
      </c>
      <c r="AC28" s="252"/>
      <c r="AD28" s="235"/>
    </row>
    <row r="29" spans="1:30" ht="14.1" customHeight="1" x14ac:dyDescent="0.2">
      <c r="A29" s="275"/>
      <c r="B29" s="515" t="s">
        <v>25</v>
      </c>
      <c r="C29" s="464">
        <v>1.42276695</v>
      </c>
      <c r="D29" s="465">
        <v>7.349543E-2</v>
      </c>
      <c r="E29" s="465">
        <v>1.3492715200000001</v>
      </c>
      <c r="F29" s="466">
        <v>61.361709019999999</v>
      </c>
      <c r="G29" s="467">
        <v>0.25829757000000003</v>
      </c>
      <c r="H29" s="466">
        <v>0.96230230999999999</v>
      </c>
      <c r="I29" s="465">
        <v>1.5339140000000001E-2</v>
      </c>
      <c r="J29" s="468">
        <v>0.94696316999999997</v>
      </c>
      <c r="K29" s="469">
        <v>0.76543532000000003</v>
      </c>
      <c r="L29" s="326">
        <v>64.770511169999992</v>
      </c>
      <c r="M29" s="470">
        <v>305.81931657999996</v>
      </c>
      <c r="N29" s="516"/>
      <c r="O29" s="405"/>
      <c r="P29" s="275"/>
      <c r="Q29" s="264" t="s">
        <v>25</v>
      </c>
      <c r="R29" s="472">
        <f t="shared" si="1"/>
        <v>2.1966276385649222</v>
      </c>
      <c r="S29" s="473">
        <f t="shared" si="0"/>
        <v>0.11347051099704947</v>
      </c>
      <c r="T29" s="473">
        <f t="shared" si="0"/>
        <v>2.0831571275678731</v>
      </c>
      <c r="U29" s="474">
        <f t="shared" si="0"/>
        <v>94.737107846728151</v>
      </c>
      <c r="V29" s="475">
        <f t="shared" si="0"/>
        <v>0.39878883975773949</v>
      </c>
      <c r="W29" s="474">
        <f t="shared" si="0"/>
        <v>1.485710538047619</v>
      </c>
      <c r="X29" s="473">
        <f t="shared" si="0"/>
        <v>2.368228955263316E-2</v>
      </c>
      <c r="Y29" s="476">
        <f t="shared" si="0"/>
        <v>1.4620282484949856</v>
      </c>
      <c r="Z29" s="477">
        <f t="shared" si="0"/>
        <v>1.1817651369015745</v>
      </c>
      <c r="AA29" s="338">
        <v>21.179339452567419</v>
      </c>
      <c r="AB29" s="478">
        <v>100</v>
      </c>
      <c r="AC29" s="252"/>
      <c r="AD29" s="235"/>
    </row>
    <row r="30" spans="1:30" ht="14.1" customHeight="1" x14ac:dyDescent="0.2">
      <c r="A30" s="275"/>
      <c r="B30" s="517" t="s">
        <v>26</v>
      </c>
      <c r="C30" s="480">
        <v>1.8261892200000001</v>
      </c>
      <c r="D30" s="481">
        <v>0.25730122999999999</v>
      </c>
      <c r="E30" s="481">
        <v>1.5688879899999999</v>
      </c>
      <c r="F30" s="482">
        <v>14.181139230000001</v>
      </c>
      <c r="G30" s="483">
        <v>2.574771E-2</v>
      </c>
      <c r="H30" s="482">
        <v>2.3940867300000002</v>
      </c>
      <c r="I30" s="481">
        <v>0.20162085999999999</v>
      </c>
      <c r="J30" s="484">
        <v>2.1924658699999999</v>
      </c>
      <c r="K30" s="485" t="s">
        <v>34</v>
      </c>
      <c r="L30" s="352">
        <v>18.427162889999998</v>
      </c>
      <c r="M30" s="486">
        <v>45.693199249999999</v>
      </c>
      <c r="N30" s="516"/>
      <c r="O30" s="405"/>
      <c r="P30" s="275"/>
      <c r="Q30" s="268" t="s">
        <v>26</v>
      </c>
      <c r="R30" s="488">
        <f t="shared" si="1"/>
        <v>9.9103113751223812</v>
      </c>
      <c r="S30" s="489">
        <f t="shared" si="0"/>
        <v>1.3963149484049524</v>
      </c>
      <c r="T30" s="489">
        <f t="shared" si="0"/>
        <v>8.5139964267174282</v>
      </c>
      <c r="U30" s="490">
        <f t="shared" si="0"/>
        <v>76.957800365979196</v>
      </c>
      <c r="V30" s="491">
        <f t="shared" si="0"/>
        <v>0.13972693546857773</v>
      </c>
      <c r="W30" s="490">
        <f t="shared" si="0"/>
        <v>12.992161323429862</v>
      </c>
      <c r="X30" s="489">
        <f t="shared" si="0"/>
        <v>1.0941503106233192</v>
      </c>
      <c r="Y30" s="492">
        <f t="shared" si="0"/>
        <v>11.898011012806542</v>
      </c>
      <c r="Z30" s="493" t="str">
        <f t="shared" si="0"/>
        <v/>
      </c>
      <c r="AA30" s="363">
        <v>40.328020783092789</v>
      </c>
      <c r="AB30" s="494">
        <v>100</v>
      </c>
      <c r="AC30" s="252"/>
      <c r="AD30" s="235"/>
    </row>
    <row r="31" spans="1:30" ht="14.1" customHeight="1" x14ac:dyDescent="0.2">
      <c r="A31" s="275"/>
      <c r="B31" s="515" t="s">
        <v>27</v>
      </c>
      <c r="C31" s="464">
        <v>0.25726762000000003</v>
      </c>
      <c r="D31" s="465">
        <v>0.11564081</v>
      </c>
      <c r="E31" s="465">
        <v>0.14162681000000002</v>
      </c>
      <c r="F31" s="466">
        <v>17.505362639999998</v>
      </c>
      <c r="G31" s="467">
        <v>0.36038337999999998</v>
      </c>
      <c r="H31" s="466">
        <v>0.27545818</v>
      </c>
      <c r="I31" s="465">
        <v>0.13716181</v>
      </c>
      <c r="J31" s="468">
        <v>0.13829637</v>
      </c>
      <c r="K31" s="469">
        <v>4.40559E-3</v>
      </c>
      <c r="L31" s="326">
        <v>18.402877409999999</v>
      </c>
      <c r="M31" s="470">
        <v>74.417931800000005</v>
      </c>
      <c r="N31" s="516"/>
      <c r="O31" s="405"/>
      <c r="P31" s="275"/>
      <c r="Q31" s="264" t="s">
        <v>27</v>
      </c>
      <c r="R31" s="472">
        <f t="shared" si="1"/>
        <v>1.3979749702630879</v>
      </c>
      <c r="S31" s="473">
        <f t="shared" si="0"/>
        <v>0.62838439567695847</v>
      </c>
      <c r="T31" s="473">
        <f t="shared" si="0"/>
        <v>0.76959057458612945</v>
      </c>
      <c r="U31" s="474">
        <f t="shared" si="0"/>
        <v>95.122965012458877</v>
      </c>
      <c r="V31" s="475">
        <f t="shared" si="0"/>
        <v>1.9582990853602606</v>
      </c>
      <c r="W31" s="474">
        <f t="shared" si="0"/>
        <v>1.4968212517153316</v>
      </c>
      <c r="X31" s="473">
        <f t="shared" si="0"/>
        <v>0.74532806443337607</v>
      </c>
      <c r="Y31" s="476">
        <f t="shared" si="0"/>
        <v>0.75149318728195569</v>
      </c>
      <c r="Z31" s="477">
        <f t="shared" si="0"/>
        <v>2.3939680202434171E-2</v>
      </c>
      <c r="AA31" s="338">
        <v>24.729090106210126</v>
      </c>
      <c r="AB31" s="478">
        <v>100</v>
      </c>
      <c r="AC31" s="252"/>
      <c r="AD31" s="235"/>
    </row>
    <row r="32" spans="1:30" ht="14.1" customHeight="1" x14ac:dyDescent="0.2">
      <c r="A32" s="275"/>
      <c r="B32" s="517" t="s">
        <v>28</v>
      </c>
      <c r="C32" s="480">
        <v>2.7525289999999997E-2</v>
      </c>
      <c r="D32" s="481">
        <v>1.5652699999999999E-3</v>
      </c>
      <c r="E32" s="481">
        <v>2.596002E-2</v>
      </c>
      <c r="F32" s="482">
        <v>4.5038128200000003</v>
      </c>
      <c r="G32" s="483">
        <v>1.710594E-2</v>
      </c>
      <c r="H32" s="482">
        <v>0.35042396000000003</v>
      </c>
      <c r="I32" s="481">
        <v>7.8689999999999994E-5</v>
      </c>
      <c r="J32" s="484">
        <v>0.35034527000000004</v>
      </c>
      <c r="K32" s="485">
        <v>9.1036999999999997E-4</v>
      </c>
      <c r="L32" s="352">
        <v>4.8997783799999999</v>
      </c>
      <c r="M32" s="486">
        <v>13.24254211</v>
      </c>
      <c r="N32" s="535"/>
      <c r="O32" s="405"/>
      <c r="P32" s="275"/>
      <c r="Q32" s="268" t="s">
        <v>28</v>
      </c>
      <c r="R32" s="488">
        <f t="shared" si="1"/>
        <v>0.56176602011946508</v>
      </c>
      <c r="S32" s="489">
        <f t="shared" si="0"/>
        <v>3.1945730574042819E-2</v>
      </c>
      <c r="T32" s="489">
        <f t="shared" si="0"/>
        <v>0.52982028954542226</v>
      </c>
      <c r="U32" s="490">
        <f t="shared" si="0"/>
        <v>91.918704698639857</v>
      </c>
      <c r="V32" s="491">
        <f t="shared" si="0"/>
        <v>0.34911660637189879</v>
      </c>
      <c r="W32" s="490">
        <f t="shared" si="0"/>
        <v>7.1518328549382284</v>
      </c>
      <c r="X32" s="489">
        <f t="shared" si="0"/>
        <v>1.6059910040257777E-3</v>
      </c>
      <c r="Y32" s="492">
        <f t="shared" si="0"/>
        <v>7.1502268639342015</v>
      </c>
      <c r="Z32" s="493">
        <f t="shared" si="0"/>
        <v>1.8579819930549593E-2</v>
      </c>
      <c r="AA32" s="363">
        <v>37.000285438397597</v>
      </c>
      <c r="AB32" s="494">
        <v>100</v>
      </c>
      <c r="AC32" s="252"/>
      <c r="AD32" s="235"/>
    </row>
    <row r="33" spans="1:92" ht="14.1" customHeight="1" x14ac:dyDescent="0.2">
      <c r="A33" s="275"/>
      <c r="B33" s="515" t="s">
        <v>29</v>
      </c>
      <c r="C33" s="464">
        <v>5.5550539999999995E-2</v>
      </c>
      <c r="D33" s="465">
        <v>8.7987999999999999E-4</v>
      </c>
      <c r="E33" s="465">
        <v>5.4670659999999996E-2</v>
      </c>
      <c r="F33" s="466">
        <v>6.7437850900000003</v>
      </c>
      <c r="G33" s="467">
        <v>7.2532300000000008E-2</v>
      </c>
      <c r="H33" s="466">
        <v>2.0189049999999997E-2</v>
      </c>
      <c r="I33" s="465">
        <v>5.3503499999999994E-3</v>
      </c>
      <c r="J33" s="468">
        <v>1.48387E-2</v>
      </c>
      <c r="K33" s="469">
        <v>0.16782688999999998</v>
      </c>
      <c r="L33" s="326">
        <v>7.0598838700000002</v>
      </c>
      <c r="M33" s="470">
        <v>31.210112379999998</v>
      </c>
      <c r="N33" s="535"/>
      <c r="O33" s="405"/>
      <c r="P33" s="275"/>
      <c r="Q33" s="264" t="s">
        <v>29</v>
      </c>
      <c r="R33" s="472">
        <f t="shared" si="1"/>
        <v>0.78684778705857084</v>
      </c>
      <c r="S33" s="473">
        <f t="shared" si="0"/>
        <v>1.2463094523961339E-2</v>
      </c>
      <c r="T33" s="473">
        <f t="shared" si="0"/>
        <v>0.77438469253460951</v>
      </c>
      <c r="U33" s="474">
        <f t="shared" si="0"/>
        <v>95.522606521288296</v>
      </c>
      <c r="V33" s="475">
        <f t="shared" si="0"/>
        <v>1.0273865878759845</v>
      </c>
      <c r="W33" s="474">
        <f t="shared" si="0"/>
        <v>0.28596858491951366</v>
      </c>
      <c r="X33" s="473">
        <f t="shared" si="0"/>
        <v>7.5785240926349667E-2</v>
      </c>
      <c r="Y33" s="476">
        <f t="shared" si="0"/>
        <v>0.21018334399316402</v>
      </c>
      <c r="Z33" s="477">
        <f t="shared" si="0"/>
        <v>2.3771905188576423</v>
      </c>
      <c r="AA33" s="338">
        <v>22.620501278694853</v>
      </c>
      <c r="AB33" s="478">
        <v>100</v>
      </c>
      <c r="AC33" s="252"/>
      <c r="AD33" s="235"/>
    </row>
    <row r="34" spans="1:92" ht="14.1" customHeight="1" x14ac:dyDescent="0.2">
      <c r="A34" s="275"/>
      <c r="B34" s="517" t="s">
        <v>30</v>
      </c>
      <c r="C34" s="480">
        <v>0.95514288999999997</v>
      </c>
      <c r="D34" s="481">
        <v>8.6017330000000003E-2</v>
      </c>
      <c r="E34" s="481">
        <v>0.86912555999999996</v>
      </c>
      <c r="F34" s="482">
        <v>9.8452968100000007</v>
      </c>
      <c r="G34" s="483">
        <v>6.3601340000000006E-2</v>
      </c>
      <c r="H34" s="482">
        <v>1.3303434600000001</v>
      </c>
      <c r="I34" s="481">
        <v>0.35048901999999998</v>
      </c>
      <c r="J34" s="484">
        <v>0.97985443999999999</v>
      </c>
      <c r="K34" s="485" t="s">
        <v>34</v>
      </c>
      <c r="L34" s="352">
        <v>12.194384499999996</v>
      </c>
      <c r="M34" s="486">
        <v>39.510861809999994</v>
      </c>
      <c r="N34" s="535"/>
      <c r="O34" s="405"/>
      <c r="P34" s="275"/>
      <c r="Q34" s="268" t="s">
        <v>30</v>
      </c>
      <c r="R34" s="488">
        <f t="shared" si="1"/>
        <v>7.8326453458967134</v>
      </c>
      <c r="S34" s="489">
        <f t="shared" si="0"/>
        <v>0.70538476132190209</v>
      </c>
      <c r="T34" s="489">
        <f t="shared" si="0"/>
        <v>7.1272605845748114</v>
      </c>
      <c r="U34" s="490">
        <f t="shared" si="0"/>
        <v>80.736316047767758</v>
      </c>
      <c r="V34" s="491">
        <f t="shared" si="0"/>
        <v>0.52156252740759512</v>
      </c>
      <c r="W34" s="490">
        <f t="shared" si="0"/>
        <v>10.909476078927973</v>
      </c>
      <c r="X34" s="489">
        <f t="shared" si="0"/>
        <v>2.8741837687666818</v>
      </c>
      <c r="Y34" s="492">
        <f t="shared" si="0"/>
        <v>8.0352923101612905</v>
      </c>
      <c r="Z34" s="493" t="str">
        <f t="shared" si="0"/>
        <v/>
      </c>
      <c r="AA34" s="363">
        <v>30.863372605336746</v>
      </c>
      <c r="AB34" s="494">
        <v>100</v>
      </c>
      <c r="AC34" s="252"/>
      <c r="AD34" s="235"/>
    </row>
    <row r="35" spans="1:92" ht="14.1" customHeight="1" x14ac:dyDescent="0.2">
      <c r="A35" s="275"/>
      <c r="B35" s="536" t="s">
        <v>31</v>
      </c>
      <c r="C35" s="537">
        <v>1.12338326</v>
      </c>
      <c r="D35" s="538">
        <v>0.19506409999999999</v>
      </c>
      <c r="E35" s="538">
        <v>0.92831916000000003</v>
      </c>
      <c r="F35" s="539">
        <v>13.939997009999999</v>
      </c>
      <c r="G35" s="540">
        <v>4.4056649999999996E-2</v>
      </c>
      <c r="H35" s="539">
        <v>8.80017855</v>
      </c>
      <c r="I35" s="538">
        <v>0.62358205</v>
      </c>
      <c r="J35" s="541">
        <v>8.1765965000000005</v>
      </c>
      <c r="K35" s="542">
        <v>0.35248442000000002</v>
      </c>
      <c r="L35" s="543">
        <v>24.260099890000003</v>
      </c>
      <c r="M35" s="544">
        <v>45.620017030000007</v>
      </c>
      <c r="N35" s="535"/>
      <c r="O35" s="405"/>
      <c r="P35" s="275"/>
      <c r="Q35" s="278" t="s">
        <v>31</v>
      </c>
      <c r="R35" s="545">
        <f t="shared" si="1"/>
        <v>4.6305796970896145</v>
      </c>
      <c r="S35" s="546">
        <f t="shared" si="0"/>
        <v>0.80405316088745893</v>
      </c>
      <c r="T35" s="546">
        <f t="shared" si="0"/>
        <v>3.826526536202155</v>
      </c>
      <c r="U35" s="547">
        <f t="shared" si="0"/>
        <v>57.460591972855212</v>
      </c>
      <c r="V35" s="548">
        <f t="shared" si="0"/>
        <v>0.18160127204653481</v>
      </c>
      <c r="W35" s="547">
        <f t="shared" si="0"/>
        <v>36.274288192965884</v>
      </c>
      <c r="X35" s="546">
        <f t="shared" si="0"/>
        <v>2.5704018236835049</v>
      </c>
      <c r="Y35" s="549">
        <f t="shared" si="0"/>
        <v>33.70388636928238</v>
      </c>
      <c r="Z35" s="550">
        <f t="shared" si="0"/>
        <v>1.4529388650427357</v>
      </c>
      <c r="AA35" s="551">
        <v>53.178629622269554</v>
      </c>
      <c r="AB35" s="552">
        <v>100</v>
      </c>
      <c r="AC35" s="252"/>
      <c r="AD35" s="235"/>
      <c r="AE35" s="553"/>
      <c r="BQ35" s="451"/>
      <c r="BR35" s="451"/>
      <c r="BS35" s="451"/>
      <c r="BT35" s="451"/>
      <c r="BU35" s="451"/>
      <c r="BV35" s="451"/>
      <c r="BW35" s="451"/>
      <c r="BX35" s="451"/>
      <c r="BY35" s="451"/>
      <c r="BZ35" s="451"/>
      <c r="CA35" s="451"/>
      <c r="CB35" s="451"/>
      <c r="CC35" s="451"/>
      <c r="CD35" s="451"/>
      <c r="CE35" s="451"/>
      <c r="CF35" s="451"/>
      <c r="CG35" s="451"/>
      <c r="CH35" s="451"/>
      <c r="CI35" s="451"/>
      <c r="CJ35" s="451"/>
      <c r="CK35" s="451"/>
      <c r="CL35" s="451"/>
      <c r="CM35" s="451"/>
      <c r="CN35" s="451"/>
    </row>
    <row r="36" spans="1:92" ht="14.1" customHeight="1" x14ac:dyDescent="0.2">
      <c r="A36" s="275"/>
      <c r="B36" s="517" t="s">
        <v>36</v>
      </c>
      <c r="C36" s="480">
        <v>0.27450714999999998</v>
      </c>
      <c r="D36" s="481">
        <v>1.31457E-2</v>
      </c>
      <c r="E36" s="481">
        <v>0.26136145</v>
      </c>
      <c r="F36" s="482">
        <v>0.81698477000000003</v>
      </c>
      <c r="G36" s="483" t="s">
        <v>34</v>
      </c>
      <c r="H36" s="482">
        <v>0.10210040000000001</v>
      </c>
      <c r="I36" s="481">
        <v>2.490962E-2</v>
      </c>
      <c r="J36" s="484">
        <v>7.7190780000000001E-2</v>
      </c>
      <c r="K36" s="485">
        <v>2.133674E-2</v>
      </c>
      <c r="L36" s="352">
        <v>1.2149290599999998</v>
      </c>
      <c r="M36" s="486">
        <v>3.6674279300000001</v>
      </c>
      <c r="N36" s="535"/>
      <c r="O36" s="405"/>
      <c r="P36" s="275"/>
      <c r="Q36" s="268" t="s">
        <v>36</v>
      </c>
      <c r="R36" s="488">
        <f t="shared" si="1"/>
        <v>22.594500291235114</v>
      </c>
      <c r="S36" s="489">
        <f t="shared" si="0"/>
        <v>1.0820137926406996</v>
      </c>
      <c r="T36" s="489">
        <f t="shared" si="0"/>
        <v>21.512486498594416</v>
      </c>
      <c r="U36" s="490">
        <f t="shared" si="0"/>
        <v>67.245471105942613</v>
      </c>
      <c r="V36" s="491" t="str">
        <f t="shared" si="0"/>
        <v/>
      </c>
      <c r="W36" s="490">
        <f t="shared" si="0"/>
        <v>8.4038157750543903</v>
      </c>
      <c r="X36" s="489">
        <f t="shared" si="0"/>
        <v>2.0502941957779828</v>
      </c>
      <c r="Y36" s="492">
        <f t="shared" si="0"/>
        <v>6.3535215792764079</v>
      </c>
      <c r="Z36" s="493">
        <f t="shared" si="0"/>
        <v>1.7562128277679032</v>
      </c>
      <c r="AA36" s="363">
        <v>33.127551057288258</v>
      </c>
      <c r="AB36" s="494">
        <v>100</v>
      </c>
      <c r="AC36" s="252"/>
      <c r="AD36" s="235"/>
      <c r="AE36" s="553"/>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row>
    <row r="37" spans="1:92" ht="14.1" customHeight="1" x14ac:dyDescent="0.2">
      <c r="A37" s="275"/>
      <c r="B37" s="515" t="s">
        <v>37</v>
      </c>
      <c r="C37" s="464">
        <v>1.2438376900000001</v>
      </c>
      <c r="D37" s="465">
        <v>0.71344141000000005</v>
      </c>
      <c r="E37" s="465">
        <v>0.53039628000000005</v>
      </c>
      <c r="F37" s="466">
        <v>8.2390373400000012</v>
      </c>
      <c r="G37" s="467">
        <v>2.475859E-2</v>
      </c>
      <c r="H37" s="466">
        <v>3.69766057</v>
      </c>
      <c r="I37" s="465">
        <v>2.7303884899999997</v>
      </c>
      <c r="J37" s="468">
        <v>0.96727207999999998</v>
      </c>
      <c r="K37" s="469" t="s">
        <v>34</v>
      </c>
      <c r="L37" s="326">
        <v>13.20529419</v>
      </c>
      <c r="M37" s="470">
        <v>42.694429780000007</v>
      </c>
      <c r="N37" s="535"/>
      <c r="O37" s="405"/>
      <c r="P37" s="275"/>
      <c r="Q37" s="264" t="s">
        <v>37</v>
      </c>
      <c r="R37" s="472">
        <f t="shared" si="1"/>
        <v>9.4192349833593543</v>
      </c>
      <c r="S37" s="473">
        <f t="shared" si="0"/>
        <v>5.4026922818597205</v>
      </c>
      <c r="T37" s="473">
        <f t="shared" si="0"/>
        <v>4.0165427014996329</v>
      </c>
      <c r="U37" s="474">
        <f t="shared" si="0"/>
        <v>62.391925703852877</v>
      </c>
      <c r="V37" s="475">
        <f t="shared" si="0"/>
        <v>0.18748987825465477</v>
      </c>
      <c r="W37" s="474">
        <f t="shared" si="0"/>
        <v>28.001349434533118</v>
      </c>
      <c r="X37" s="473">
        <f t="shared" si="0"/>
        <v>20.676468473285865</v>
      </c>
      <c r="Y37" s="476">
        <f t="shared" si="0"/>
        <v>7.3248809612472554</v>
      </c>
      <c r="Z37" s="477" t="str">
        <f t="shared" si="0"/>
        <v/>
      </c>
      <c r="AA37" s="338">
        <v>30.929782311288662</v>
      </c>
      <c r="AB37" s="478">
        <v>100</v>
      </c>
      <c r="AC37" s="252"/>
      <c r="AD37" s="235"/>
      <c r="AE37" s="553"/>
      <c r="BQ37" s="451"/>
      <c r="BR37" s="451"/>
      <c r="BS37" s="451"/>
      <c r="BT37" s="451"/>
      <c r="BU37" s="451"/>
      <c r="BV37" s="451"/>
      <c r="BW37" s="451"/>
      <c r="BX37" s="451"/>
      <c r="BY37" s="451"/>
      <c r="BZ37" s="451"/>
      <c r="CA37" s="451"/>
      <c r="CB37" s="451"/>
      <c r="CC37" s="451"/>
      <c r="CD37" s="451"/>
      <c r="CE37" s="451"/>
      <c r="CF37" s="451"/>
      <c r="CG37" s="451"/>
      <c r="CH37" s="451"/>
      <c r="CI37" s="451"/>
      <c r="CJ37" s="451"/>
      <c r="CK37" s="451"/>
      <c r="CL37" s="451"/>
      <c r="CM37" s="451"/>
      <c r="CN37" s="451"/>
    </row>
    <row r="38" spans="1:92" ht="14.1" customHeight="1" x14ac:dyDescent="0.2">
      <c r="A38" s="275"/>
      <c r="B38" s="554" t="s">
        <v>38</v>
      </c>
      <c r="C38" s="555">
        <v>2.1294304299999998</v>
      </c>
      <c r="D38" s="556">
        <v>7.8643150000000009E-2</v>
      </c>
      <c r="E38" s="556">
        <v>2.0507872800000002</v>
      </c>
      <c r="F38" s="557">
        <v>13.1877564</v>
      </c>
      <c r="G38" s="558">
        <v>2.797295E-2</v>
      </c>
      <c r="H38" s="557">
        <v>0.12441241</v>
      </c>
      <c r="I38" s="556">
        <v>0.11054275</v>
      </c>
      <c r="J38" s="559">
        <v>1.3869659999999999E-2</v>
      </c>
      <c r="K38" s="560">
        <v>3.0348E-2</v>
      </c>
      <c r="L38" s="561">
        <v>15.499920190000001</v>
      </c>
      <c r="M38" s="562">
        <v>36.426225240000001</v>
      </c>
      <c r="N38" s="535"/>
      <c r="O38" s="405"/>
      <c r="P38" s="275"/>
      <c r="Q38" s="284" t="s">
        <v>38</v>
      </c>
      <c r="R38" s="563">
        <f t="shared" si="1"/>
        <v>13.738331577822141</v>
      </c>
      <c r="S38" s="564">
        <f t="shared" si="0"/>
        <v>0.50737777379484683</v>
      </c>
      <c r="T38" s="564">
        <f t="shared" si="0"/>
        <v>13.230953804027298</v>
      </c>
      <c r="U38" s="565">
        <f t="shared" si="0"/>
        <v>85.082737448598436</v>
      </c>
      <c r="V38" s="566">
        <f t="shared" si="0"/>
        <v>0.18047157441524864</v>
      </c>
      <c r="W38" s="565">
        <f t="shared" si="0"/>
        <v>0.80266484262458637</v>
      </c>
      <c r="X38" s="564">
        <f t="shared" si="0"/>
        <v>0.7131827044588156</v>
      </c>
      <c r="Y38" s="567">
        <f t="shared" si="0"/>
        <v>8.9482138165770761E-2</v>
      </c>
      <c r="Z38" s="568">
        <f t="shared" si="0"/>
        <v>0.19579455653958433</v>
      </c>
      <c r="AA38" s="569">
        <v>42.55154106107976</v>
      </c>
      <c r="AB38" s="570">
        <v>100</v>
      </c>
      <c r="AC38" s="252"/>
      <c r="AD38" s="235"/>
      <c r="AE38" s="553"/>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row>
    <row r="39" spans="1:92" ht="14.1" customHeight="1" x14ac:dyDescent="0.2">
      <c r="A39" s="275"/>
      <c r="B39" s="571" t="s">
        <v>33</v>
      </c>
      <c r="C39" s="572" t="s">
        <v>34</v>
      </c>
      <c r="D39" s="573" t="s">
        <v>34</v>
      </c>
      <c r="E39" s="573" t="s">
        <v>34</v>
      </c>
      <c r="F39" s="574" t="s">
        <v>34</v>
      </c>
      <c r="G39" s="575" t="s">
        <v>34</v>
      </c>
      <c r="H39" s="574" t="s">
        <v>34</v>
      </c>
      <c r="I39" s="573" t="s">
        <v>34</v>
      </c>
      <c r="J39" s="576" t="s">
        <v>34</v>
      </c>
      <c r="K39" s="577" t="s">
        <v>34</v>
      </c>
      <c r="L39" s="398" t="s">
        <v>34</v>
      </c>
      <c r="M39" s="578" t="s">
        <v>34</v>
      </c>
      <c r="N39" s="535"/>
      <c r="O39" s="405"/>
      <c r="P39" s="275"/>
      <c r="Q39" s="271" t="s">
        <v>33</v>
      </c>
      <c r="R39" s="579" t="str">
        <f t="shared" si="1"/>
        <v/>
      </c>
      <c r="S39" s="580" t="str">
        <f t="shared" si="1"/>
        <v/>
      </c>
      <c r="T39" s="580" t="str">
        <f t="shared" si="1"/>
        <v/>
      </c>
      <c r="U39" s="581" t="str">
        <f t="shared" si="1"/>
        <v/>
      </c>
      <c r="V39" s="582" t="str">
        <f t="shared" si="1"/>
        <v/>
      </c>
      <c r="W39" s="581" t="str">
        <f t="shared" si="1"/>
        <v/>
      </c>
      <c r="X39" s="580" t="str">
        <f t="shared" si="1"/>
        <v/>
      </c>
      <c r="Y39" s="583" t="str">
        <f t="shared" si="1"/>
        <v/>
      </c>
      <c r="Z39" s="584" t="str">
        <f t="shared" si="1"/>
        <v/>
      </c>
      <c r="AA39" s="585" t="s">
        <v>34</v>
      </c>
      <c r="AB39" s="586" t="s">
        <v>34</v>
      </c>
      <c r="AC39" s="252"/>
      <c r="AD39" s="235"/>
      <c r="AE39" s="553"/>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row>
    <row r="40" spans="1:92" ht="14.1" customHeight="1" x14ac:dyDescent="0.2">
      <c r="A40" s="275"/>
      <c r="B40" s="554" t="s">
        <v>35</v>
      </c>
      <c r="C40" s="555">
        <v>7.9832741199999999</v>
      </c>
      <c r="D40" s="556">
        <v>2.1408672000000002</v>
      </c>
      <c r="E40" s="556">
        <v>5.8424069200000002</v>
      </c>
      <c r="F40" s="557">
        <v>75.024211089999994</v>
      </c>
      <c r="G40" s="558">
        <v>0.28875414999999999</v>
      </c>
      <c r="H40" s="557">
        <v>2.9768278600000002</v>
      </c>
      <c r="I40" s="556">
        <v>1.25075574</v>
      </c>
      <c r="J40" s="559">
        <v>1.72607212</v>
      </c>
      <c r="K40" s="560">
        <v>0.32789111999999998</v>
      </c>
      <c r="L40" s="561">
        <v>86.600958339999977</v>
      </c>
      <c r="M40" s="562">
        <v>421.00156446</v>
      </c>
      <c r="N40" s="535"/>
      <c r="O40" s="405"/>
      <c r="P40" s="275"/>
      <c r="Q40" s="284" t="s">
        <v>35</v>
      </c>
      <c r="R40" s="563">
        <f t="shared" ref="R40:Z41" si="2">IF(ISERROR((C40/$L40)*100),"",(C40/$L40)*100)</f>
        <v>9.2184593254236749</v>
      </c>
      <c r="S40" s="564">
        <f t="shared" si="2"/>
        <v>2.4721056683863032</v>
      </c>
      <c r="T40" s="564">
        <f t="shared" si="2"/>
        <v>6.7463536570373721</v>
      </c>
      <c r="U40" s="565">
        <f t="shared" si="2"/>
        <v>86.632079515160726</v>
      </c>
      <c r="V40" s="566">
        <f t="shared" si="2"/>
        <v>0.33343066351106165</v>
      </c>
      <c r="W40" s="565">
        <f t="shared" si="2"/>
        <v>3.4374075264996669</v>
      </c>
      <c r="X40" s="564">
        <f t="shared" si="2"/>
        <v>1.4442747100897733</v>
      </c>
      <c r="Y40" s="567">
        <f t="shared" si="2"/>
        <v>1.9931328164098934</v>
      </c>
      <c r="Z40" s="568">
        <f t="shared" si="2"/>
        <v>0.37862296940489037</v>
      </c>
      <c r="AA40" s="569">
        <v>20.570222452992347</v>
      </c>
      <c r="AB40" s="570">
        <v>100</v>
      </c>
      <c r="AC40" s="252"/>
      <c r="AD40" s="235"/>
      <c r="AE40" s="553"/>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row>
    <row r="41" spans="1:92" ht="14.1" customHeight="1" x14ac:dyDescent="0.2">
      <c r="A41" s="275"/>
      <c r="B41" s="571" t="s">
        <v>32</v>
      </c>
      <c r="C41" s="572">
        <v>14.899089480000001</v>
      </c>
      <c r="D41" s="573">
        <v>0.57553179999999993</v>
      </c>
      <c r="E41" s="573">
        <v>14.32355768</v>
      </c>
      <c r="F41" s="574">
        <v>88.42067870999999</v>
      </c>
      <c r="G41" s="575">
        <v>1.43585509</v>
      </c>
      <c r="H41" s="574">
        <v>13.22685465</v>
      </c>
      <c r="I41" s="573">
        <v>4.73583058</v>
      </c>
      <c r="J41" s="576">
        <v>8.4910240699999999</v>
      </c>
      <c r="K41" s="577">
        <v>0.56000234000000004</v>
      </c>
      <c r="L41" s="398">
        <v>118.54248026999998</v>
      </c>
      <c r="M41" s="578">
        <v>347.11552982000001</v>
      </c>
      <c r="N41" s="535"/>
      <c r="O41" s="405"/>
      <c r="P41" s="275"/>
      <c r="Q41" s="271" t="s">
        <v>32</v>
      </c>
      <c r="R41" s="579">
        <f t="shared" si="2"/>
        <v>12.568565670352836</v>
      </c>
      <c r="S41" s="580">
        <f t="shared" si="2"/>
        <v>0.4855067978071082</v>
      </c>
      <c r="T41" s="580">
        <f t="shared" si="2"/>
        <v>12.083058872545728</v>
      </c>
      <c r="U41" s="581">
        <f t="shared" si="2"/>
        <v>74.589867285219071</v>
      </c>
      <c r="V41" s="582">
        <f t="shared" si="2"/>
        <v>1.2112578433736194</v>
      </c>
      <c r="W41" s="581">
        <f t="shared" si="2"/>
        <v>11.157902736532646</v>
      </c>
      <c r="X41" s="580">
        <f t="shared" si="2"/>
        <v>3.9950493436727221</v>
      </c>
      <c r="Y41" s="583">
        <f t="shared" si="2"/>
        <v>7.1628533928599243</v>
      </c>
      <c r="Z41" s="584">
        <f t="shared" si="2"/>
        <v>0.47240646452183443</v>
      </c>
      <c r="AA41" s="585">
        <v>34.15072795258434</v>
      </c>
      <c r="AB41" s="586">
        <v>100</v>
      </c>
      <c r="AC41" s="252"/>
      <c r="AD41" s="235"/>
      <c r="AE41" s="553"/>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row>
    <row r="42" spans="1:92" ht="11.25" customHeight="1" x14ac:dyDescent="0.2">
      <c r="A42" s="275"/>
      <c r="B42" s="288"/>
      <c r="C42" s="270"/>
      <c r="D42" s="270"/>
      <c r="E42" s="270"/>
      <c r="F42" s="270"/>
      <c r="G42" s="270"/>
      <c r="H42" s="270"/>
      <c r="I42" s="270"/>
      <c r="J42" s="270"/>
      <c r="K42" s="270"/>
      <c r="L42" s="270"/>
      <c r="M42" s="270"/>
      <c r="N42" s="270"/>
      <c r="O42" s="270"/>
      <c r="P42" s="275"/>
      <c r="Q42" s="288"/>
      <c r="R42" s="289"/>
      <c r="S42" s="289"/>
      <c r="T42" s="270"/>
      <c r="U42" s="270"/>
      <c r="V42" s="270"/>
      <c r="W42" s="270"/>
      <c r="X42" s="270"/>
      <c r="Y42" s="270"/>
      <c r="Z42" s="270"/>
      <c r="AA42" s="252"/>
      <c r="AB42" s="252"/>
      <c r="AC42" s="252"/>
      <c r="AD42" s="236"/>
    </row>
    <row r="43" spans="1:92" ht="9.9499999999999993" customHeight="1" x14ac:dyDescent="0.2">
      <c r="A43" s="248"/>
      <c r="B43" s="408" t="s">
        <v>112</v>
      </c>
      <c r="C43" s="254"/>
      <c r="D43" s="254"/>
      <c r="E43" s="254"/>
      <c r="F43" s="254"/>
      <c r="G43" s="254"/>
      <c r="H43" s="254"/>
      <c r="I43" s="254"/>
      <c r="J43" s="254"/>
      <c r="K43" s="248"/>
      <c r="L43" s="248"/>
      <c r="M43" s="409"/>
      <c r="N43" s="254"/>
      <c r="O43" s="254"/>
      <c r="P43" s="248"/>
      <c r="Q43" s="408" t="s">
        <v>112</v>
      </c>
      <c r="R43" s="254"/>
      <c r="S43" s="254"/>
      <c r="T43" s="254"/>
      <c r="U43" s="254"/>
      <c r="V43" s="254"/>
      <c r="W43" s="254"/>
      <c r="X43" s="248"/>
      <c r="Y43" s="409"/>
      <c r="Z43" s="254"/>
      <c r="AA43" s="252"/>
      <c r="AB43" s="252"/>
      <c r="AC43" s="252"/>
    </row>
    <row r="44" spans="1:92" ht="9.9499999999999993" customHeight="1" x14ac:dyDescent="0.2">
      <c r="A44" s="248"/>
      <c r="B44" s="412" t="s">
        <v>34</v>
      </c>
      <c r="C44" s="413"/>
      <c r="D44" s="413"/>
      <c r="E44" s="413"/>
      <c r="F44" s="413"/>
      <c r="G44" s="413"/>
      <c r="H44" s="413"/>
      <c r="I44" s="413"/>
      <c r="J44" s="413"/>
      <c r="K44" s="413"/>
      <c r="L44" s="413"/>
      <c r="M44" s="413"/>
      <c r="N44" s="292"/>
      <c r="O44" s="292"/>
      <c r="P44" s="248"/>
      <c r="Q44" s="412" t="s">
        <v>34</v>
      </c>
      <c r="R44" s="413"/>
      <c r="S44" s="413"/>
      <c r="T44" s="413"/>
      <c r="U44" s="413"/>
      <c r="V44" s="413"/>
      <c r="W44" s="413"/>
      <c r="X44" s="413"/>
      <c r="Y44" s="413"/>
      <c r="Z44" s="413"/>
      <c r="AA44" s="252"/>
      <c r="AB44" s="252"/>
      <c r="AC44" s="252"/>
    </row>
    <row r="45" spans="1:92" ht="9.9499999999999993" customHeight="1" x14ac:dyDescent="0.2">
      <c r="A45" s="248"/>
      <c r="B45" s="412" t="s">
        <v>96</v>
      </c>
      <c r="C45" s="413"/>
      <c r="D45" s="413"/>
      <c r="E45" s="413"/>
      <c r="F45" s="413"/>
      <c r="G45" s="413"/>
      <c r="H45" s="413"/>
      <c r="I45" s="413"/>
      <c r="J45" s="413"/>
      <c r="K45" s="413"/>
      <c r="L45" s="413"/>
      <c r="M45" s="413"/>
      <c r="N45" s="292"/>
      <c r="O45" s="292"/>
      <c r="P45" s="248"/>
      <c r="Q45" s="412" t="s">
        <v>96</v>
      </c>
      <c r="R45" s="413"/>
      <c r="S45" s="413"/>
      <c r="T45" s="413"/>
      <c r="U45" s="413"/>
      <c r="V45" s="413"/>
      <c r="W45" s="413"/>
      <c r="X45" s="413"/>
      <c r="Y45" s="413"/>
      <c r="Z45" s="413"/>
      <c r="AA45" s="252"/>
      <c r="AB45" s="252"/>
      <c r="AC45" s="252"/>
    </row>
    <row r="46" spans="1:92" ht="9.9499999999999993" customHeight="1" x14ac:dyDescent="0.2">
      <c r="A46" s="248"/>
      <c r="B46" s="412" t="s">
        <v>97</v>
      </c>
      <c r="C46" s="292"/>
      <c r="D46" s="292"/>
      <c r="E46" s="292"/>
      <c r="F46" s="292"/>
      <c r="G46" s="292"/>
      <c r="H46" s="292"/>
      <c r="I46" s="292"/>
      <c r="J46" s="292"/>
      <c r="K46" s="292"/>
      <c r="L46" s="292"/>
      <c r="M46" s="292"/>
      <c r="N46" s="292"/>
      <c r="O46" s="292"/>
      <c r="P46" s="292"/>
      <c r="Q46" s="412" t="s">
        <v>97</v>
      </c>
      <c r="R46" s="292"/>
      <c r="S46" s="292"/>
      <c r="T46" s="292"/>
      <c r="U46" s="292"/>
      <c r="V46" s="292"/>
      <c r="W46" s="292"/>
      <c r="X46" s="292"/>
      <c r="Y46" s="292"/>
      <c r="Z46" s="292"/>
      <c r="AA46" s="252"/>
      <c r="AB46" s="252"/>
      <c r="AC46" s="252"/>
    </row>
    <row r="47" spans="1:92" ht="12.75" x14ac:dyDescent="0.2">
      <c r="A47" s="248"/>
      <c r="B47" s="412"/>
      <c r="C47" s="292"/>
      <c r="D47" s="292"/>
      <c r="E47" s="292"/>
      <c r="F47" s="292"/>
      <c r="G47" s="292"/>
      <c r="H47" s="292"/>
      <c r="I47" s="292"/>
      <c r="J47" s="292"/>
      <c r="K47" s="292"/>
      <c r="L47" s="292"/>
      <c r="M47" s="292"/>
      <c r="N47" s="292"/>
      <c r="O47" s="292"/>
      <c r="P47" s="292"/>
      <c r="Q47" s="412" t="s">
        <v>105</v>
      </c>
      <c r="R47" s="292"/>
      <c r="S47" s="292"/>
      <c r="T47" s="292"/>
      <c r="U47" s="292"/>
      <c r="V47" s="292"/>
      <c r="W47" s="292"/>
      <c r="X47" s="292"/>
      <c r="Y47" s="292"/>
      <c r="Z47" s="292"/>
      <c r="AA47" s="252"/>
      <c r="AB47" s="252"/>
      <c r="AC47" s="252"/>
    </row>
    <row r="48" spans="1:92" ht="12.75" x14ac:dyDescent="0.2">
      <c r="A48" s="248"/>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52"/>
      <c r="AB48" s="252"/>
      <c r="AC48" s="252"/>
    </row>
    <row r="49" spans="1:29" ht="12.75" x14ac:dyDescent="0.2">
      <c r="A49" s="248"/>
      <c r="B49" s="292"/>
      <c r="C49" s="237"/>
      <c r="D49" s="237"/>
      <c r="E49" s="237"/>
      <c r="F49" s="237"/>
      <c r="G49" s="237"/>
      <c r="H49" s="237"/>
      <c r="I49" s="237"/>
      <c r="J49" s="237"/>
      <c r="K49" s="237"/>
      <c r="L49" s="237"/>
      <c r="M49" s="237"/>
      <c r="N49" s="292"/>
      <c r="O49" s="292"/>
      <c r="P49" s="292"/>
      <c r="Q49" s="292"/>
      <c r="R49" s="292"/>
      <c r="S49" s="292"/>
      <c r="T49" s="292"/>
      <c r="U49" s="292"/>
      <c r="V49" s="292"/>
      <c r="W49" s="292"/>
      <c r="X49" s="292"/>
      <c r="Y49" s="292"/>
      <c r="Z49" s="292"/>
      <c r="AA49" s="252"/>
      <c r="AB49" s="252"/>
      <c r="AC49" s="252"/>
    </row>
    <row r="50" spans="1:29" ht="12.75" x14ac:dyDescent="0.2">
      <c r="A50" s="248"/>
      <c r="B50" s="292"/>
      <c r="C50" s="1"/>
      <c r="D50" s="1"/>
      <c r="E50" s="1"/>
      <c r="F50" s="1"/>
      <c r="G50" s="1"/>
      <c r="H50" s="1"/>
      <c r="I50" s="1"/>
      <c r="J50" s="1"/>
      <c r="K50" s="1"/>
      <c r="L50" s="1"/>
      <c r="M50" s="1"/>
      <c r="N50" s="1"/>
      <c r="O50" s="1"/>
      <c r="P50" s="292"/>
      <c r="Q50" s="292"/>
      <c r="R50" s="238"/>
      <c r="S50" s="238"/>
      <c r="T50" s="238"/>
      <c r="U50" s="238"/>
      <c r="V50" s="238"/>
      <c r="W50" s="238"/>
      <c r="X50" s="238"/>
      <c r="Y50" s="238"/>
      <c r="Z50" s="238"/>
      <c r="AA50" s="238"/>
      <c r="AB50" s="238"/>
      <c r="AC50" s="252"/>
    </row>
    <row r="51" spans="1:29" ht="12.75" x14ac:dyDescent="0.2">
      <c r="A51" s="248"/>
      <c r="B51" s="292"/>
      <c r="C51" s="1"/>
      <c r="D51" s="1"/>
      <c r="E51" s="1"/>
      <c r="F51" s="1"/>
      <c r="G51" s="1"/>
      <c r="H51" s="1"/>
      <c r="I51" s="1"/>
      <c r="J51" s="1"/>
      <c r="K51" s="1"/>
      <c r="L51" s="1"/>
      <c r="M51" s="1"/>
      <c r="N51" s="1"/>
      <c r="O51" s="1"/>
      <c r="P51" s="292"/>
      <c r="Q51" s="292"/>
      <c r="R51" s="239"/>
      <c r="S51" s="239"/>
      <c r="T51" s="239"/>
      <c r="U51" s="239"/>
      <c r="V51" s="239"/>
      <c r="W51" s="239"/>
      <c r="X51" s="239"/>
      <c r="Y51" s="239"/>
      <c r="Z51" s="239"/>
      <c r="AA51" s="239"/>
      <c r="AB51" s="239"/>
      <c r="AC51" s="252"/>
    </row>
    <row r="52" spans="1:29" ht="12.75" x14ac:dyDescent="0.2">
      <c r="A52" s="248"/>
      <c r="B52" s="292"/>
      <c r="C52" s="1"/>
      <c r="D52" s="1"/>
      <c r="E52" s="1"/>
      <c r="F52" s="1"/>
      <c r="G52" s="1"/>
      <c r="H52" s="1"/>
      <c r="I52" s="1"/>
      <c r="J52" s="1"/>
      <c r="K52" s="1"/>
      <c r="L52" s="1"/>
      <c r="M52" s="1"/>
      <c r="N52" s="292"/>
      <c r="O52" s="292"/>
      <c r="P52" s="292"/>
      <c r="Q52" s="292"/>
      <c r="R52" s="240"/>
      <c r="S52" s="240"/>
      <c r="T52" s="240"/>
      <c r="U52" s="240"/>
      <c r="V52" s="240"/>
      <c r="W52" s="240"/>
      <c r="X52" s="240"/>
      <c r="Y52" s="240"/>
      <c r="Z52" s="240"/>
      <c r="AA52" s="240"/>
      <c r="AB52" s="240"/>
      <c r="AC52" s="252"/>
    </row>
    <row r="53" spans="1:29" ht="12.75" x14ac:dyDescent="0.2">
      <c r="A53" s="248"/>
      <c r="B53" s="292"/>
      <c r="C53" s="1"/>
      <c r="D53" s="1"/>
      <c r="E53" s="1"/>
      <c r="F53" s="1"/>
      <c r="G53" s="1"/>
      <c r="H53" s="1"/>
      <c r="I53" s="1"/>
      <c r="J53" s="1"/>
      <c r="K53" s="1"/>
      <c r="L53" s="1"/>
      <c r="M53" s="1"/>
      <c r="N53" s="292"/>
      <c r="O53" s="292"/>
      <c r="P53" s="292"/>
      <c r="Q53" s="292"/>
      <c r="R53" s="240"/>
      <c r="S53" s="240"/>
      <c r="T53" s="240"/>
      <c r="U53" s="240"/>
      <c r="V53" s="240"/>
      <c r="W53" s="240"/>
      <c r="X53" s="240"/>
      <c r="Y53" s="240"/>
      <c r="Z53" s="240"/>
      <c r="AA53" s="240"/>
      <c r="AB53" s="240"/>
      <c r="AC53" s="252"/>
    </row>
    <row r="54" spans="1:29" ht="12.75" x14ac:dyDescent="0.2">
      <c r="A54" s="248"/>
      <c r="B54" s="292"/>
      <c r="C54" s="1"/>
      <c r="D54" s="1"/>
      <c r="E54" s="1"/>
      <c r="F54" s="1"/>
      <c r="G54" s="1"/>
      <c r="H54" s="1"/>
      <c r="I54" s="1"/>
      <c r="J54" s="1"/>
      <c r="K54" s="1"/>
      <c r="L54" s="1"/>
      <c r="M54" s="1"/>
      <c r="N54" s="292"/>
      <c r="O54" s="292"/>
      <c r="P54" s="292"/>
      <c r="Q54" s="292"/>
      <c r="R54" s="240"/>
      <c r="S54" s="240"/>
      <c r="T54" s="240"/>
      <c r="U54" s="240"/>
      <c r="V54" s="240"/>
      <c r="W54" s="240"/>
      <c r="X54" s="240"/>
      <c r="Y54" s="240"/>
      <c r="Z54" s="240"/>
      <c r="AA54" s="240"/>
      <c r="AB54" s="240"/>
      <c r="AC54" s="252"/>
    </row>
    <row r="55" spans="1:29" ht="12.75" x14ac:dyDescent="0.2">
      <c r="A55" s="248"/>
      <c r="B55" s="294"/>
      <c r="C55" s="1"/>
      <c r="D55" s="1"/>
      <c r="E55" s="1"/>
      <c r="F55" s="1"/>
      <c r="G55" s="1"/>
      <c r="H55" s="1"/>
      <c r="I55" s="1"/>
      <c r="J55" s="1"/>
      <c r="K55" s="1"/>
      <c r="L55" s="1"/>
      <c r="M55" s="1"/>
      <c r="N55" s="292"/>
      <c r="O55" s="292"/>
      <c r="P55" s="292"/>
      <c r="Q55" s="292"/>
      <c r="R55" s="240"/>
      <c r="S55" s="240"/>
      <c r="T55" s="240"/>
      <c r="U55" s="240"/>
      <c r="V55" s="240"/>
      <c r="W55" s="240"/>
      <c r="X55" s="240"/>
      <c r="Y55" s="240"/>
      <c r="Z55" s="240"/>
      <c r="AA55" s="240"/>
      <c r="AB55" s="240"/>
      <c r="AC55" s="252"/>
    </row>
    <row r="56" spans="1:29" ht="12.75" x14ac:dyDescent="0.2">
      <c r="A56" s="248"/>
      <c r="B56" s="414"/>
      <c r="C56" s="1"/>
      <c r="D56" s="1"/>
      <c r="E56" s="1"/>
      <c r="F56" s="1"/>
      <c r="G56" s="1"/>
      <c r="H56" s="1"/>
      <c r="I56" s="1"/>
      <c r="J56" s="1"/>
      <c r="K56" s="1"/>
      <c r="L56" s="1"/>
      <c r="M56" s="1"/>
      <c r="N56" s="414"/>
      <c r="O56" s="414"/>
      <c r="P56" s="414"/>
      <c r="Q56" s="414"/>
      <c r="R56" s="240"/>
      <c r="S56" s="240"/>
      <c r="T56" s="240"/>
      <c r="U56" s="240"/>
      <c r="V56" s="240"/>
      <c r="W56" s="240"/>
      <c r="X56" s="240"/>
      <c r="Y56" s="240"/>
      <c r="Z56" s="240"/>
      <c r="AA56" s="240"/>
      <c r="AB56" s="240"/>
      <c r="AC56" s="252"/>
    </row>
    <row r="57" spans="1:29" ht="12.75" x14ac:dyDescent="0.2">
      <c r="A57" s="248"/>
      <c r="B57" s="248"/>
      <c r="C57" s="1"/>
      <c r="D57" s="1"/>
      <c r="E57" s="1"/>
      <c r="F57" s="1"/>
      <c r="G57" s="1"/>
      <c r="H57" s="1"/>
      <c r="I57" s="1"/>
      <c r="J57" s="1"/>
      <c r="K57" s="1"/>
      <c r="L57" s="1"/>
      <c r="M57" s="1"/>
      <c r="N57" s="248"/>
      <c r="O57" s="248"/>
      <c r="P57" s="248"/>
      <c r="Q57" s="248"/>
      <c r="R57" s="240"/>
      <c r="S57" s="240"/>
      <c r="T57" s="240"/>
      <c r="U57" s="240"/>
      <c r="V57" s="240"/>
      <c r="W57" s="240"/>
      <c r="X57" s="240"/>
      <c r="Y57" s="240"/>
      <c r="Z57" s="240"/>
      <c r="AA57" s="240"/>
      <c r="AB57" s="240"/>
      <c r="AC57" s="252"/>
    </row>
    <row r="58" spans="1:29" ht="12.75" x14ac:dyDescent="0.2">
      <c r="A58" s="251"/>
      <c r="B58" s="248"/>
      <c r="C58" s="1"/>
      <c r="D58" s="1"/>
      <c r="E58" s="1"/>
      <c r="F58" s="1"/>
      <c r="G58" s="1"/>
      <c r="H58" s="1"/>
      <c r="I58" s="1"/>
      <c r="J58" s="1"/>
      <c r="K58" s="1"/>
      <c r="L58" s="1"/>
      <c r="M58" s="1"/>
      <c r="N58" s="248"/>
      <c r="O58" s="248"/>
      <c r="P58" s="248"/>
      <c r="Q58" s="248"/>
      <c r="R58" s="240"/>
      <c r="S58" s="240"/>
      <c r="T58" s="240"/>
      <c r="U58" s="240"/>
      <c r="V58" s="240"/>
      <c r="W58" s="240"/>
      <c r="X58" s="240"/>
      <c r="Y58" s="240"/>
      <c r="Z58" s="240"/>
      <c r="AA58" s="240"/>
      <c r="AB58" s="240"/>
      <c r="AC58" s="252"/>
    </row>
    <row r="59" spans="1:29" ht="12.75" x14ac:dyDescent="0.2">
      <c r="A59" s="248"/>
      <c r="B59" s="248"/>
      <c r="C59" s="1"/>
      <c r="D59" s="1"/>
      <c r="E59" s="1"/>
      <c r="F59" s="1"/>
      <c r="G59" s="1"/>
      <c r="H59" s="1"/>
      <c r="I59" s="1"/>
      <c r="J59" s="1"/>
      <c r="K59" s="1"/>
      <c r="L59" s="1"/>
      <c r="M59" s="1"/>
      <c r="N59" s="248"/>
      <c r="O59" s="248"/>
      <c r="P59" s="248"/>
      <c r="Q59" s="248"/>
      <c r="R59" s="240"/>
      <c r="S59" s="240"/>
      <c r="T59" s="240"/>
      <c r="U59" s="240"/>
      <c r="V59" s="240"/>
      <c r="W59" s="240"/>
      <c r="X59" s="240"/>
      <c r="Y59" s="240"/>
      <c r="Z59" s="240"/>
      <c r="AA59" s="240"/>
      <c r="AB59" s="240"/>
      <c r="AC59" s="252"/>
    </row>
    <row r="60" spans="1:29" ht="12.75" x14ac:dyDescent="0.2">
      <c r="A60" s="252"/>
      <c r="B60" s="252"/>
      <c r="C60" s="1"/>
      <c r="D60" s="1"/>
      <c r="E60" s="1"/>
      <c r="F60" s="1"/>
      <c r="G60" s="1"/>
      <c r="H60" s="1"/>
      <c r="I60" s="1"/>
      <c r="J60" s="1"/>
      <c r="K60" s="1"/>
      <c r="L60" s="1"/>
      <c r="M60" s="1"/>
      <c r="N60" s="252"/>
      <c r="O60" s="252"/>
      <c r="P60" s="252"/>
      <c r="Q60" s="252"/>
      <c r="R60" s="240"/>
      <c r="S60" s="240"/>
      <c r="T60" s="240"/>
      <c r="U60" s="240"/>
      <c r="V60" s="240"/>
      <c r="W60" s="240"/>
      <c r="X60" s="240"/>
      <c r="Y60" s="240"/>
      <c r="Z60" s="240"/>
      <c r="AA60" s="240"/>
      <c r="AB60" s="240"/>
      <c r="AC60" s="252"/>
    </row>
    <row r="61" spans="1:29" ht="12.75" x14ac:dyDescent="0.2">
      <c r="A61" s="252"/>
      <c r="B61" s="252"/>
      <c r="C61" s="1"/>
      <c r="D61" s="1"/>
      <c r="E61" s="1"/>
      <c r="F61" s="1"/>
      <c r="G61" s="1"/>
      <c r="H61" s="1"/>
      <c r="I61" s="1"/>
      <c r="J61" s="1"/>
      <c r="K61" s="1"/>
      <c r="L61" s="1"/>
      <c r="M61" s="1"/>
      <c r="N61" s="252"/>
      <c r="O61" s="252"/>
      <c r="P61" s="252"/>
      <c r="Q61" s="252"/>
      <c r="R61" s="240"/>
      <c r="S61" s="240"/>
      <c r="T61" s="240"/>
      <c r="U61" s="240"/>
      <c r="V61" s="240"/>
      <c r="W61" s="240"/>
      <c r="X61" s="240"/>
      <c r="Y61" s="240"/>
      <c r="Z61" s="240"/>
      <c r="AA61" s="240"/>
      <c r="AB61" s="240"/>
      <c r="AC61" s="252"/>
    </row>
    <row r="62" spans="1:29" ht="12.75" x14ac:dyDescent="0.2">
      <c r="A62" s="252"/>
      <c r="B62" s="252"/>
      <c r="C62" s="1"/>
      <c r="D62" s="1"/>
      <c r="E62" s="1"/>
      <c r="F62" s="1"/>
      <c r="G62" s="1"/>
      <c r="H62" s="1"/>
      <c r="I62" s="1"/>
      <c r="J62" s="1"/>
      <c r="K62" s="1"/>
      <c r="L62" s="1"/>
      <c r="M62" s="1"/>
      <c r="N62" s="252"/>
      <c r="O62" s="252"/>
      <c r="P62" s="252"/>
      <c r="Q62" s="252"/>
      <c r="R62" s="240"/>
      <c r="S62" s="240"/>
      <c r="T62" s="240"/>
      <c r="U62" s="240"/>
      <c r="V62" s="240"/>
      <c r="W62" s="240"/>
      <c r="X62" s="240"/>
      <c r="Y62" s="240"/>
      <c r="Z62" s="240"/>
      <c r="AA62" s="240"/>
      <c r="AB62" s="240"/>
      <c r="AC62" s="252"/>
    </row>
    <row r="63" spans="1:29" ht="12.75" x14ac:dyDescent="0.2">
      <c r="A63" s="252"/>
      <c r="B63" s="252"/>
      <c r="C63" s="1"/>
      <c r="D63" s="1"/>
      <c r="E63" s="1"/>
      <c r="F63" s="1"/>
      <c r="G63" s="1"/>
      <c r="H63" s="1"/>
      <c r="I63" s="1"/>
      <c r="J63" s="1"/>
      <c r="K63" s="1"/>
      <c r="L63" s="1"/>
      <c r="M63" s="1"/>
      <c r="N63" s="252"/>
      <c r="O63" s="252"/>
      <c r="P63" s="252"/>
      <c r="Q63" s="252"/>
      <c r="R63" s="240"/>
      <c r="S63" s="240"/>
      <c r="T63" s="240"/>
      <c r="U63" s="240"/>
      <c r="V63" s="240"/>
      <c r="W63" s="240"/>
      <c r="X63" s="240"/>
      <c r="Y63" s="240"/>
      <c r="Z63" s="240"/>
      <c r="AA63" s="240"/>
      <c r="AB63" s="240"/>
      <c r="AC63" s="252"/>
    </row>
    <row r="64" spans="1:29" ht="12.75" x14ac:dyDescent="0.2">
      <c r="A64" s="252"/>
      <c r="B64" s="252"/>
      <c r="C64" s="1"/>
      <c r="D64" s="1"/>
      <c r="E64" s="1"/>
      <c r="F64" s="1"/>
      <c r="G64" s="1"/>
      <c r="H64" s="1"/>
      <c r="I64" s="1"/>
      <c r="J64" s="1"/>
      <c r="K64" s="1"/>
      <c r="L64" s="1"/>
      <c r="M64" s="1"/>
      <c r="N64" s="252"/>
      <c r="O64" s="252"/>
      <c r="P64" s="252"/>
      <c r="Q64" s="252"/>
      <c r="R64" s="240"/>
      <c r="S64" s="240"/>
      <c r="T64" s="240"/>
      <c r="U64" s="240"/>
      <c r="V64" s="240"/>
      <c r="W64" s="240"/>
      <c r="X64" s="240"/>
      <c r="Y64" s="240"/>
      <c r="Z64" s="240"/>
      <c r="AA64" s="240"/>
      <c r="AB64" s="240"/>
      <c r="AC64" s="252"/>
    </row>
    <row r="65" spans="1:29" ht="12.75" x14ac:dyDescent="0.2">
      <c r="A65" s="252"/>
      <c r="B65" s="252"/>
      <c r="C65" s="1"/>
      <c r="D65" s="1"/>
      <c r="E65" s="1"/>
      <c r="F65" s="1"/>
      <c r="G65" s="1"/>
      <c r="H65" s="1"/>
      <c r="I65" s="1"/>
      <c r="J65" s="1"/>
      <c r="K65" s="1"/>
      <c r="L65" s="1"/>
      <c r="M65" s="1"/>
      <c r="N65" s="252"/>
      <c r="O65" s="252"/>
      <c r="P65" s="252"/>
      <c r="Q65" s="252"/>
      <c r="R65" s="240"/>
      <c r="S65" s="240"/>
      <c r="T65" s="240"/>
      <c r="U65" s="240"/>
      <c r="V65" s="240"/>
      <c r="W65" s="240"/>
      <c r="X65" s="240"/>
      <c r="Y65" s="240"/>
      <c r="Z65" s="240"/>
      <c r="AA65" s="240"/>
      <c r="AB65" s="240"/>
      <c r="AC65" s="252"/>
    </row>
    <row r="66" spans="1:29" ht="12.75" x14ac:dyDescent="0.2">
      <c r="A66" s="252"/>
      <c r="B66" s="252"/>
      <c r="C66" s="1"/>
      <c r="D66" s="1"/>
      <c r="E66" s="1"/>
      <c r="F66" s="1"/>
      <c r="G66" s="1"/>
      <c r="H66" s="1"/>
      <c r="I66" s="1"/>
      <c r="J66" s="1"/>
      <c r="K66" s="1"/>
      <c r="L66" s="1"/>
      <c r="M66" s="1"/>
      <c r="N66" s="252"/>
      <c r="O66" s="252"/>
      <c r="P66" s="252"/>
      <c r="Q66" s="252"/>
      <c r="R66" s="240"/>
      <c r="S66" s="240"/>
      <c r="T66" s="240"/>
      <c r="U66" s="240"/>
      <c r="V66" s="240"/>
      <c r="W66" s="240"/>
      <c r="X66" s="240"/>
      <c r="Y66" s="240"/>
      <c r="Z66" s="240"/>
      <c r="AA66" s="240"/>
      <c r="AB66" s="240"/>
      <c r="AC66" s="252"/>
    </row>
    <row r="67" spans="1:29" ht="12.75" x14ac:dyDescent="0.2">
      <c r="A67" s="252"/>
      <c r="B67" s="252"/>
      <c r="C67" s="1"/>
      <c r="D67" s="1"/>
      <c r="E67" s="1"/>
      <c r="F67" s="1"/>
      <c r="G67" s="1"/>
      <c r="H67" s="1"/>
      <c r="I67" s="1"/>
      <c r="J67" s="1"/>
      <c r="K67" s="1"/>
      <c r="L67" s="1"/>
      <c r="M67" s="1"/>
      <c r="N67" s="252"/>
      <c r="O67" s="252"/>
      <c r="P67" s="252"/>
      <c r="Q67" s="252"/>
      <c r="R67" s="240"/>
      <c r="S67" s="240"/>
      <c r="T67" s="240"/>
      <c r="U67" s="240"/>
      <c r="V67" s="240"/>
      <c r="W67" s="240"/>
      <c r="X67" s="240"/>
      <c r="Y67" s="240"/>
      <c r="Z67" s="240"/>
      <c r="AA67" s="240"/>
      <c r="AB67" s="240"/>
      <c r="AC67" s="252"/>
    </row>
    <row r="68" spans="1:29" ht="12.75" x14ac:dyDescent="0.2">
      <c r="A68" s="252"/>
      <c r="B68" s="252"/>
      <c r="C68" s="1"/>
      <c r="D68" s="1"/>
      <c r="E68" s="1"/>
      <c r="F68" s="1"/>
      <c r="G68" s="1"/>
      <c r="H68" s="1"/>
      <c r="I68" s="1"/>
      <c r="J68" s="1"/>
      <c r="K68" s="1"/>
      <c r="L68" s="1"/>
      <c r="M68" s="1"/>
      <c r="N68" s="252"/>
      <c r="O68" s="252"/>
      <c r="P68" s="252"/>
      <c r="Q68" s="252"/>
      <c r="R68" s="240"/>
      <c r="S68" s="240"/>
      <c r="T68" s="240"/>
      <c r="U68" s="240"/>
      <c r="V68" s="240"/>
      <c r="W68" s="240"/>
      <c r="X68" s="240"/>
      <c r="Y68" s="240"/>
      <c r="Z68" s="240"/>
      <c r="AA68" s="240"/>
      <c r="AB68" s="240"/>
      <c r="AC68" s="252"/>
    </row>
    <row r="69" spans="1:29" ht="12.75" x14ac:dyDescent="0.2">
      <c r="A69" s="252"/>
      <c r="B69" s="252"/>
      <c r="C69" s="1"/>
      <c r="D69" s="1"/>
      <c r="E69" s="1"/>
      <c r="F69" s="1"/>
      <c r="G69" s="1"/>
      <c r="H69" s="1"/>
      <c r="I69" s="1"/>
      <c r="J69" s="1"/>
      <c r="K69" s="1"/>
      <c r="L69" s="1"/>
      <c r="M69" s="1"/>
      <c r="N69" s="252"/>
      <c r="O69" s="252"/>
      <c r="P69" s="252"/>
      <c r="Q69" s="252"/>
      <c r="R69" s="240"/>
      <c r="S69" s="240"/>
      <c r="T69" s="240"/>
      <c r="U69" s="240"/>
      <c r="V69" s="240"/>
      <c r="W69" s="240"/>
      <c r="X69" s="240"/>
      <c r="Y69" s="240"/>
      <c r="Z69" s="240"/>
      <c r="AA69" s="240"/>
      <c r="AB69" s="240"/>
      <c r="AC69" s="252"/>
    </row>
    <row r="70" spans="1:29" s="451" customFormat="1" ht="12.75" x14ac:dyDescent="0.2">
      <c r="C70" s="1"/>
      <c r="D70" s="1"/>
      <c r="E70" s="1"/>
      <c r="F70" s="1"/>
      <c r="G70" s="1"/>
      <c r="H70" s="1"/>
      <c r="I70" s="1"/>
      <c r="J70" s="1"/>
      <c r="K70" s="1"/>
      <c r="L70" s="1"/>
      <c r="M70" s="1"/>
      <c r="R70" s="240"/>
      <c r="S70" s="240"/>
      <c r="T70" s="240"/>
      <c r="U70" s="240"/>
      <c r="V70" s="240"/>
      <c r="W70" s="240"/>
      <c r="X70" s="240"/>
      <c r="Y70" s="240"/>
      <c r="Z70" s="240"/>
      <c r="AA70" s="240"/>
      <c r="AB70" s="240"/>
    </row>
    <row r="71" spans="1:29" s="451" customFormat="1" ht="12.75" x14ac:dyDescent="0.2">
      <c r="C71" s="1"/>
      <c r="D71" s="1"/>
      <c r="E71" s="1"/>
      <c r="F71" s="1"/>
      <c r="G71" s="1"/>
      <c r="H71" s="1"/>
      <c r="I71" s="1"/>
      <c r="J71" s="1"/>
      <c r="K71" s="1"/>
      <c r="L71" s="1"/>
      <c r="M71" s="1"/>
      <c r="R71" s="240"/>
      <c r="S71" s="240"/>
      <c r="T71" s="240"/>
      <c r="U71" s="240"/>
      <c r="V71" s="240"/>
      <c r="W71" s="240"/>
      <c r="X71" s="240"/>
      <c r="Y71" s="240"/>
      <c r="Z71" s="240"/>
      <c r="AA71" s="240"/>
      <c r="AB71" s="240"/>
    </row>
    <row r="72" spans="1:29" s="451" customFormat="1" ht="12.75" x14ac:dyDescent="0.2">
      <c r="C72" s="1"/>
      <c r="D72" s="1"/>
      <c r="E72" s="1"/>
      <c r="F72" s="1"/>
      <c r="G72" s="1"/>
      <c r="H72" s="1"/>
      <c r="I72" s="1"/>
      <c r="J72" s="1"/>
      <c r="K72" s="1"/>
      <c r="L72" s="1"/>
      <c r="M72" s="1"/>
      <c r="R72" s="240"/>
      <c r="S72" s="240"/>
      <c r="T72" s="240"/>
      <c r="U72" s="240"/>
      <c r="V72" s="240"/>
      <c r="W72" s="240"/>
      <c r="X72" s="240"/>
      <c r="Y72" s="240"/>
      <c r="Z72" s="240"/>
      <c r="AA72" s="240"/>
      <c r="AB72" s="240"/>
    </row>
    <row r="73" spans="1:29" s="451" customFormat="1" ht="12.75" x14ac:dyDescent="0.2">
      <c r="C73" s="1"/>
      <c r="D73" s="1"/>
      <c r="E73" s="1"/>
      <c r="F73" s="1"/>
      <c r="G73" s="1"/>
      <c r="H73" s="1"/>
      <c r="I73" s="1"/>
      <c r="J73" s="1"/>
      <c r="K73" s="1"/>
      <c r="L73" s="1"/>
      <c r="M73" s="1"/>
      <c r="R73" s="240"/>
      <c r="S73" s="240"/>
      <c r="T73" s="240"/>
      <c r="U73" s="240"/>
      <c r="V73" s="240"/>
      <c r="W73" s="240"/>
      <c r="X73" s="240"/>
      <c r="Y73" s="240"/>
      <c r="Z73" s="240"/>
      <c r="AA73" s="240"/>
      <c r="AB73" s="240"/>
    </row>
    <row r="74" spans="1:29" s="451" customFormat="1" ht="12.75" x14ac:dyDescent="0.2">
      <c r="C74" s="1"/>
      <c r="D74" s="1"/>
      <c r="E74" s="1"/>
      <c r="F74" s="1"/>
      <c r="G74" s="1"/>
      <c r="H74" s="1"/>
      <c r="I74" s="1"/>
      <c r="J74" s="1"/>
      <c r="K74" s="1"/>
      <c r="L74" s="1"/>
      <c r="M74" s="1"/>
      <c r="R74" s="240"/>
      <c r="S74" s="240"/>
      <c r="T74" s="240"/>
      <c r="U74" s="240"/>
      <c r="V74" s="240"/>
      <c r="W74" s="240"/>
      <c r="X74" s="240"/>
      <c r="Y74" s="240"/>
      <c r="Z74" s="240"/>
      <c r="AA74" s="240"/>
      <c r="AB74" s="240"/>
    </row>
    <row r="75" spans="1:29" s="451" customFormat="1" ht="12.75" x14ac:dyDescent="0.2">
      <c r="C75" s="1"/>
      <c r="D75" s="1"/>
      <c r="E75" s="1"/>
      <c r="F75" s="1"/>
      <c r="G75" s="1"/>
      <c r="H75" s="1"/>
      <c r="I75" s="1"/>
      <c r="J75" s="1"/>
      <c r="K75" s="1"/>
      <c r="L75" s="1"/>
      <c r="M75" s="1"/>
      <c r="R75" s="240"/>
      <c r="S75" s="240"/>
      <c r="T75" s="240"/>
      <c r="U75" s="240"/>
      <c r="V75" s="240"/>
      <c r="W75" s="240"/>
      <c r="X75" s="240"/>
      <c r="Y75" s="240"/>
      <c r="Z75" s="240"/>
      <c r="AA75" s="240"/>
      <c r="AB75" s="240"/>
    </row>
    <row r="76" spans="1:29" s="451" customFormat="1" ht="12.75" x14ac:dyDescent="0.2">
      <c r="C76" s="1"/>
      <c r="D76" s="1"/>
      <c r="E76" s="1"/>
      <c r="F76" s="1"/>
      <c r="G76" s="1"/>
      <c r="H76" s="1"/>
      <c r="I76" s="1"/>
      <c r="J76" s="1"/>
      <c r="K76" s="1"/>
      <c r="L76" s="1"/>
      <c r="M76" s="1"/>
      <c r="R76" s="240"/>
      <c r="S76" s="240"/>
      <c r="T76" s="240"/>
      <c r="U76" s="240"/>
      <c r="V76" s="240"/>
      <c r="W76" s="240"/>
      <c r="X76" s="240"/>
      <c r="Y76" s="240"/>
      <c r="Z76" s="240"/>
      <c r="AA76" s="240"/>
      <c r="AB76" s="240"/>
    </row>
    <row r="77" spans="1:29" s="451" customFormat="1" ht="12.75" x14ac:dyDescent="0.2">
      <c r="C77" s="1"/>
      <c r="D77" s="1"/>
      <c r="E77" s="1"/>
      <c r="F77" s="1"/>
      <c r="G77" s="1"/>
      <c r="H77" s="1"/>
      <c r="I77" s="1"/>
      <c r="J77" s="1"/>
      <c r="K77" s="1"/>
      <c r="L77" s="1"/>
      <c r="M77" s="1"/>
      <c r="R77" s="240"/>
      <c r="S77" s="240"/>
      <c r="T77" s="240"/>
      <c r="U77" s="240"/>
      <c r="V77" s="240"/>
      <c r="W77" s="240"/>
      <c r="X77" s="240"/>
      <c r="Y77" s="240"/>
      <c r="Z77" s="240"/>
      <c r="AA77" s="240"/>
      <c r="AB77" s="240"/>
    </row>
    <row r="78" spans="1:29" s="451" customFormat="1" ht="12.75" x14ac:dyDescent="0.2">
      <c r="C78" s="1"/>
      <c r="D78" s="1"/>
      <c r="E78" s="1"/>
      <c r="F78" s="1"/>
      <c r="G78" s="1"/>
      <c r="H78" s="1"/>
      <c r="I78" s="1"/>
      <c r="J78" s="1"/>
      <c r="K78" s="1"/>
      <c r="L78" s="1"/>
      <c r="M78" s="1"/>
      <c r="R78" s="240"/>
      <c r="S78" s="240"/>
      <c r="T78" s="240"/>
      <c r="U78" s="240"/>
      <c r="V78" s="240"/>
      <c r="W78" s="240"/>
      <c r="X78" s="240"/>
      <c r="Y78" s="240"/>
      <c r="Z78" s="240"/>
      <c r="AA78" s="240"/>
      <c r="AB78" s="240"/>
    </row>
    <row r="79" spans="1:29" s="451" customFormat="1" ht="12.75" x14ac:dyDescent="0.2">
      <c r="C79" s="1"/>
      <c r="D79" s="1"/>
      <c r="E79" s="1"/>
      <c r="F79" s="1"/>
      <c r="G79" s="1"/>
      <c r="H79" s="1"/>
      <c r="I79" s="1"/>
      <c r="J79" s="1"/>
      <c r="K79" s="1"/>
      <c r="L79" s="1"/>
      <c r="M79" s="1"/>
      <c r="R79" s="240"/>
      <c r="S79" s="240"/>
      <c r="T79" s="240"/>
      <c r="U79" s="240"/>
      <c r="V79" s="240"/>
      <c r="W79" s="240"/>
      <c r="X79" s="240"/>
      <c r="Y79" s="240"/>
      <c r="Z79" s="240"/>
      <c r="AA79" s="240"/>
      <c r="AB79" s="240"/>
    </row>
    <row r="80" spans="1:29" s="451" customFormat="1" ht="12.75" x14ac:dyDescent="0.2">
      <c r="C80" s="1"/>
      <c r="D80" s="1"/>
      <c r="E80" s="1"/>
      <c r="F80" s="1"/>
      <c r="G80" s="1"/>
      <c r="H80" s="1"/>
      <c r="I80" s="1"/>
      <c r="J80" s="1"/>
      <c r="K80" s="1"/>
      <c r="L80" s="1"/>
      <c r="M80" s="1"/>
      <c r="R80" s="240"/>
      <c r="S80" s="240"/>
      <c r="T80" s="240"/>
      <c r="U80" s="240"/>
      <c r="V80" s="240"/>
      <c r="W80" s="240"/>
      <c r="X80" s="240"/>
      <c r="Y80" s="240"/>
      <c r="Z80" s="240"/>
      <c r="AA80" s="240"/>
      <c r="AB80" s="240"/>
    </row>
    <row r="81" spans="3:28" s="451" customFormat="1" ht="12.75" x14ac:dyDescent="0.2">
      <c r="C81" s="1"/>
      <c r="D81" s="1"/>
      <c r="E81" s="1"/>
      <c r="F81" s="1"/>
      <c r="G81" s="1"/>
      <c r="H81" s="1"/>
      <c r="I81" s="1"/>
      <c r="J81" s="1"/>
      <c r="K81" s="1"/>
      <c r="L81" s="1"/>
      <c r="M81" s="1"/>
      <c r="R81" s="240"/>
      <c r="S81" s="240"/>
      <c r="T81" s="240"/>
      <c r="U81" s="240"/>
      <c r="V81" s="240"/>
      <c r="W81" s="240"/>
      <c r="X81" s="240"/>
      <c r="Y81" s="240"/>
      <c r="Z81" s="240"/>
      <c r="AA81" s="240"/>
      <c r="AB81" s="240"/>
    </row>
    <row r="82" spans="3:28" s="451" customFormat="1" ht="12.75" x14ac:dyDescent="0.2">
      <c r="C82" s="1"/>
      <c r="D82" s="1"/>
      <c r="E82" s="1"/>
      <c r="F82" s="1"/>
      <c r="G82" s="1"/>
      <c r="H82" s="1"/>
      <c r="I82" s="1"/>
      <c r="J82" s="1"/>
      <c r="K82" s="1"/>
      <c r="L82" s="1"/>
      <c r="M82" s="1"/>
      <c r="R82" s="240"/>
      <c r="S82" s="240"/>
      <c r="T82" s="240"/>
      <c r="U82" s="240"/>
      <c r="V82" s="240"/>
      <c r="W82" s="240"/>
      <c r="X82" s="240"/>
      <c r="Y82" s="240"/>
      <c r="Z82" s="240"/>
      <c r="AA82" s="240"/>
      <c r="AB82" s="240"/>
    </row>
    <row r="83" spans="3:28" s="451" customFormat="1" ht="12.75" x14ac:dyDescent="0.2">
      <c r="C83" s="1"/>
      <c r="D83" s="1"/>
      <c r="E83" s="1"/>
      <c r="F83" s="1"/>
      <c r="G83" s="1"/>
      <c r="H83" s="1"/>
      <c r="I83" s="1"/>
      <c r="J83" s="1"/>
      <c r="K83" s="1"/>
      <c r="L83" s="1"/>
      <c r="M83" s="1"/>
      <c r="R83" s="240"/>
      <c r="S83" s="240"/>
      <c r="T83" s="240"/>
      <c r="U83" s="240"/>
      <c r="V83" s="240"/>
      <c r="W83" s="240"/>
      <c r="X83" s="240"/>
      <c r="Y83" s="240"/>
      <c r="Z83" s="240"/>
      <c r="AA83" s="240"/>
      <c r="AB83" s="240"/>
    </row>
    <row r="84" spans="3:28" s="451" customFormat="1" ht="12.75" x14ac:dyDescent="0.2">
      <c r="C84" s="1"/>
      <c r="D84" s="1"/>
      <c r="E84" s="1"/>
      <c r="F84" s="1"/>
      <c r="G84" s="1"/>
      <c r="H84" s="1"/>
      <c r="I84" s="1"/>
      <c r="J84" s="1"/>
      <c r="K84" s="1"/>
      <c r="L84" s="1"/>
      <c r="M84" s="1"/>
      <c r="R84" s="240"/>
      <c r="S84" s="240"/>
      <c r="T84" s="240"/>
      <c r="U84" s="240"/>
      <c r="V84" s="240"/>
      <c r="W84" s="240"/>
      <c r="X84" s="240"/>
      <c r="Y84" s="240"/>
      <c r="Z84" s="240"/>
      <c r="AA84" s="240"/>
      <c r="AB84" s="240"/>
    </row>
    <row r="85" spans="3:28" s="451" customFormat="1" x14ac:dyDescent="0.2"/>
    <row r="86" spans="3:28" s="451" customFormat="1" x14ac:dyDescent="0.2"/>
    <row r="87" spans="3:28" s="451" customFormat="1" x14ac:dyDescent="0.2"/>
    <row r="88" spans="3:28" s="451" customFormat="1" x14ac:dyDescent="0.2"/>
    <row r="89" spans="3:28" s="451" customFormat="1" x14ac:dyDescent="0.2"/>
    <row r="90" spans="3:28" s="451" customFormat="1" x14ac:dyDescent="0.2"/>
    <row r="91" spans="3:28" s="451" customFormat="1" x14ac:dyDescent="0.2"/>
    <row r="92" spans="3:28" s="451" customFormat="1" x14ac:dyDescent="0.2"/>
    <row r="93" spans="3:28" s="451" customFormat="1" x14ac:dyDescent="0.2"/>
    <row r="94" spans="3:28" s="451" customFormat="1" x14ac:dyDescent="0.2"/>
    <row r="95" spans="3:28" s="451" customFormat="1" x14ac:dyDescent="0.2"/>
    <row r="96" spans="3:28" s="451" customFormat="1" x14ac:dyDescent="0.2"/>
    <row r="97" s="451" customFormat="1" x14ac:dyDescent="0.2"/>
    <row r="98" s="451" customFormat="1" x14ac:dyDescent="0.2"/>
    <row r="99" s="451" customFormat="1" x14ac:dyDescent="0.2"/>
    <row r="100" s="451" customFormat="1" x14ac:dyDescent="0.2"/>
    <row r="101" s="451" customFormat="1" x14ac:dyDescent="0.2"/>
    <row r="102" s="451" customFormat="1" x14ac:dyDescent="0.2"/>
    <row r="103" s="451" customFormat="1" x14ac:dyDescent="0.2"/>
    <row r="104" s="451" customFormat="1" x14ac:dyDescent="0.2"/>
    <row r="105" s="451" customFormat="1" x14ac:dyDescent="0.2"/>
    <row r="106" s="451" customFormat="1" x14ac:dyDescent="0.2"/>
    <row r="107" s="451" customFormat="1" x14ac:dyDescent="0.2"/>
    <row r="108" s="451" customFormat="1" x14ac:dyDescent="0.2"/>
    <row r="109" s="451" customFormat="1" x14ac:dyDescent="0.2"/>
    <row r="110" s="451" customFormat="1" x14ac:dyDescent="0.2"/>
    <row r="111" s="451" customFormat="1" x14ac:dyDescent="0.2"/>
    <row r="112" s="451" customFormat="1" x14ac:dyDescent="0.2"/>
    <row r="113" s="451" customFormat="1" x14ac:dyDescent="0.2"/>
    <row r="114" s="451" customFormat="1" x14ac:dyDescent="0.2"/>
    <row r="115" s="451" customFormat="1" x14ac:dyDescent="0.2"/>
    <row r="116" s="451" customFormat="1" x14ac:dyDescent="0.2"/>
    <row r="117" s="451" customFormat="1" x14ac:dyDescent="0.2"/>
    <row r="118" s="451" customFormat="1" x14ac:dyDescent="0.2"/>
    <row r="119" s="451" customFormat="1" x14ac:dyDescent="0.2"/>
    <row r="120" s="451" customFormat="1" x14ac:dyDescent="0.2"/>
    <row r="121" s="451" customFormat="1" x14ac:dyDescent="0.2"/>
    <row r="122" s="451" customFormat="1" x14ac:dyDescent="0.2"/>
    <row r="123" s="451" customFormat="1" x14ac:dyDescent="0.2"/>
    <row r="124" s="451" customFormat="1" x14ac:dyDescent="0.2"/>
    <row r="125" s="451" customFormat="1" x14ac:dyDescent="0.2"/>
    <row r="126" s="451" customFormat="1" x14ac:dyDescent="0.2"/>
    <row r="127" s="451" customFormat="1" x14ac:dyDescent="0.2"/>
    <row r="128" s="451" customFormat="1" x14ac:dyDescent="0.2"/>
    <row r="129" s="451" customFormat="1" x14ac:dyDescent="0.2"/>
    <row r="130" s="451" customFormat="1" x14ac:dyDescent="0.2"/>
    <row r="131" s="451" customFormat="1" x14ac:dyDescent="0.2"/>
    <row r="132" s="451" customFormat="1" x14ac:dyDescent="0.2"/>
    <row r="133" s="451" customFormat="1" x14ac:dyDescent="0.2"/>
    <row r="134" s="451" customFormat="1" x14ac:dyDescent="0.2"/>
    <row r="135" s="451" customFormat="1" x14ac:dyDescent="0.2"/>
    <row r="136" s="451" customFormat="1" x14ac:dyDescent="0.2"/>
    <row r="137" s="451" customFormat="1" x14ac:dyDescent="0.2"/>
    <row r="138" s="451" customFormat="1" x14ac:dyDescent="0.2"/>
    <row r="139" s="451" customFormat="1" x14ac:dyDescent="0.2"/>
    <row r="140" s="451" customFormat="1" x14ac:dyDescent="0.2"/>
    <row r="141" s="451" customFormat="1" x14ac:dyDescent="0.2"/>
    <row r="142" s="451" customFormat="1" x14ac:dyDescent="0.2"/>
    <row r="143" s="451" customFormat="1" x14ac:dyDescent="0.2"/>
    <row r="144" s="451" customFormat="1" x14ac:dyDescent="0.2"/>
    <row r="145" s="451" customFormat="1" x14ac:dyDescent="0.2"/>
    <row r="146" s="451" customFormat="1" x14ac:dyDescent="0.2"/>
    <row r="147" s="451" customFormat="1" x14ac:dyDescent="0.2"/>
    <row r="148" s="451" customFormat="1" x14ac:dyDescent="0.2"/>
    <row r="149" s="451" customFormat="1" x14ac:dyDescent="0.2"/>
    <row r="150" s="451" customFormat="1" x14ac:dyDescent="0.2"/>
    <row r="151" s="451" customFormat="1" x14ac:dyDescent="0.2"/>
    <row r="152" s="451" customFormat="1" x14ac:dyDescent="0.2"/>
    <row r="153" s="451" customFormat="1" x14ac:dyDescent="0.2"/>
    <row r="154" s="451" customFormat="1" x14ac:dyDescent="0.2"/>
    <row r="155" s="451" customFormat="1" x14ac:dyDescent="0.2"/>
    <row r="156" s="451" customFormat="1" x14ac:dyDescent="0.2"/>
    <row r="157" s="451" customFormat="1" x14ac:dyDescent="0.2"/>
    <row r="158" s="451" customFormat="1" x14ac:dyDescent="0.2"/>
    <row r="159" s="451" customFormat="1" x14ac:dyDescent="0.2"/>
    <row r="160" s="451" customFormat="1" x14ac:dyDescent="0.2"/>
    <row r="161" s="451" customFormat="1" x14ac:dyDescent="0.2"/>
    <row r="162" s="451" customFormat="1" x14ac:dyDescent="0.2"/>
    <row r="163" s="451" customFormat="1" x14ac:dyDescent="0.2"/>
    <row r="164" s="451" customFormat="1" x14ac:dyDescent="0.2"/>
    <row r="165" s="451" customFormat="1" x14ac:dyDescent="0.2"/>
    <row r="166" s="451" customFormat="1" x14ac:dyDescent="0.2"/>
    <row r="167" s="451" customFormat="1" x14ac:dyDescent="0.2"/>
    <row r="168" s="451" customFormat="1" x14ac:dyDescent="0.2"/>
    <row r="169" s="451" customFormat="1" x14ac:dyDescent="0.2"/>
    <row r="170" s="451" customFormat="1" x14ac:dyDescent="0.2"/>
    <row r="171" s="451" customFormat="1" x14ac:dyDescent="0.2"/>
    <row r="172" s="451" customFormat="1" x14ac:dyDescent="0.2"/>
    <row r="173" s="451" customFormat="1" x14ac:dyDescent="0.2"/>
    <row r="174" s="451" customFormat="1" x14ac:dyDescent="0.2"/>
    <row r="175" s="451" customFormat="1" x14ac:dyDescent="0.2"/>
    <row r="176" s="451" customFormat="1" x14ac:dyDescent="0.2"/>
    <row r="177" s="451" customFormat="1" x14ac:dyDescent="0.2"/>
    <row r="178" s="451" customFormat="1" x14ac:dyDescent="0.2"/>
    <row r="179" s="451" customFormat="1" x14ac:dyDescent="0.2"/>
    <row r="180" s="451" customFormat="1" x14ac:dyDescent="0.2"/>
    <row r="181" s="451" customFormat="1" x14ac:dyDescent="0.2"/>
    <row r="182" s="451" customFormat="1" x14ac:dyDescent="0.2"/>
    <row r="183" s="451" customFormat="1" x14ac:dyDescent="0.2"/>
    <row r="184" s="451" customFormat="1" x14ac:dyDescent="0.2"/>
    <row r="185" s="451" customFormat="1" x14ac:dyDescent="0.2"/>
    <row r="186" s="451" customFormat="1" x14ac:dyDescent="0.2"/>
    <row r="187" s="451" customFormat="1" x14ac:dyDescent="0.2"/>
    <row r="188" s="451" customFormat="1" x14ac:dyDescent="0.2"/>
    <row r="189" s="451" customFormat="1" x14ac:dyDescent="0.2"/>
    <row r="190" s="451" customFormat="1" x14ac:dyDescent="0.2"/>
    <row r="191" s="451" customFormat="1" x14ac:dyDescent="0.2"/>
    <row r="192" s="451" customFormat="1" x14ac:dyDescent="0.2"/>
    <row r="193" s="451" customFormat="1" x14ac:dyDescent="0.2"/>
    <row r="194" s="451" customFormat="1" x14ac:dyDescent="0.2"/>
    <row r="195" s="451" customFormat="1" x14ac:dyDescent="0.2"/>
    <row r="196" s="451" customFormat="1" x14ac:dyDescent="0.2"/>
    <row r="197" s="451" customFormat="1" x14ac:dyDescent="0.2"/>
    <row r="198" s="451" customFormat="1" x14ac:dyDescent="0.2"/>
    <row r="199" s="451" customFormat="1" x14ac:dyDescent="0.2"/>
    <row r="200" s="451" customFormat="1" x14ac:dyDescent="0.2"/>
    <row r="201" s="451" customFormat="1" x14ac:dyDescent="0.2"/>
    <row r="202" s="451" customFormat="1" x14ac:dyDescent="0.2"/>
    <row r="203" s="451" customFormat="1" x14ac:dyDescent="0.2"/>
    <row r="204" s="451" customFormat="1" x14ac:dyDescent="0.2"/>
    <row r="205" s="451" customFormat="1" x14ac:dyDescent="0.2"/>
    <row r="206" s="451" customFormat="1" x14ac:dyDescent="0.2"/>
    <row r="207" s="451" customFormat="1" x14ac:dyDescent="0.2"/>
    <row r="208" s="451" customFormat="1" x14ac:dyDescent="0.2"/>
    <row r="209" s="451" customFormat="1" x14ac:dyDescent="0.2"/>
    <row r="210" s="451" customFormat="1" x14ac:dyDescent="0.2"/>
    <row r="211" s="451" customFormat="1" x14ac:dyDescent="0.2"/>
    <row r="212" s="451" customFormat="1" x14ac:dyDescent="0.2"/>
    <row r="213" s="451" customFormat="1" x14ac:dyDescent="0.2"/>
    <row r="214" s="451" customFormat="1" x14ac:dyDescent="0.2"/>
    <row r="215" s="451" customFormat="1" x14ac:dyDescent="0.2"/>
    <row r="216" s="451" customFormat="1" x14ac:dyDescent="0.2"/>
    <row r="217" s="451" customFormat="1" x14ac:dyDescent="0.2"/>
    <row r="218" s="451" customFormat="1" x14ac:dyDescent="0.2"/>
    <row r="219" s="451" customFormat="1" x14ac:dyDescent="0.2"/>
    <row r="220" s="451" customFormat="1" x14ac:dyDescent="0.2"/>
    <row r="221" s="451" customFormat="1" x14ac:dyDescent="0.2"/>
    <row r="222" s="451" customFormat="1" x14ac:dyDescent="0.2"/>
    <row r="223" s="451" customFormat="1" x14ac:dyDescent="0.2"/>
    <row r="224" s="451" customFormat="1" x14ac:dyDescent="0.2"/>
    <row r="225" s="451" customFormat="1" x14ac:dyDescent="0.2"/>
    <row r="226" s="451" customFormat="1" x14ac:dyDescent="0.2"/>
    <row r="227" s="451" customFormat="1" x14ac:dyDescent="0.2"/>
    <row r="228" s="451" customFormat="1" x14ac:dyDescent="0.2"/>
    <row r="229" s="451" customFormat="1" x14ac:dyDescent="0.2"/>
    <row r="230" s="451" customFormat="1" x14ac:dyDescent="0.2"/>
    <row r="231" s="451" customFormat="1" x14ac:dyDescent="0.2"/>
    <row r="232" s="451" customFormat="1" x14ac:dyDescent="0.2"/>
    <row r="233" s="451" customFormat="1" x14ac:dyDescent="0.2"/>
    <row r="234" s="451" customFormat="1" x14ac:dyDescent="0.2"/>
    <row r="235" s="451" customFormat="1" x14ac:dyDescent="0.2"/>
    <row r="236" s="451" customFormat="1" x14ac:dyDescent="0.2"/>
    <row r="237" s="451" customFormat="1" x14ac:dyDescent="0.2"/>
    <row r="238" s="451" customFormat="1" x14ac:dyDescent="0.2"/>
    <row r="239" s="451" customFormat="1" x14ac:dyDescent="0.2"/>
    <row r="240" s="451" customFormat="1" x14ac:dyDescent="0.2"/>
    <row r="241" s="451" customFormat="1" x14ac:dyDescent="0.2"/>
    <row r="242" s="451" customFormat="1" x14ac:dyDescent="0.2"/>
    <row r="243" s="451" customFormat="1" x14ac:dyDescent="0.2"/>
    <row r="244" s="451" customFormat="1" x14ac:dyDescent="0.2"/>
    <row r="245" s="451" customFormat="1" x14ac:dyDescent="0.2"/>
    <row r="246" s="451" customFormat="1" x14ac:dyDescent="0.2"/>
    <row r="247" s="451" customFormat="1" x14ac:dyDescent="0.2"/>
    <row r="248" s="451" customFormat="1" x14ac:dyDescent="0.2"/>
    <row r="249" s="451" customFormat="1" x14ac:dyDescent="0.2"/>
    <row r="250" s="451" customFormat="1" x14ac:dyDescent="0.2"/>
    <row r="251" s="451" customFormat="1" x14ac:dyDescent="0.2"/>
    <row r="252" s="451" customFormat="1" x14ac:dyDescent="0.2"/>
    <row r="253" s="451" customFormat="1" x14ac:dyDescent="0.2"/>
    <row r="254" s="451" customFormat="1" x14ac:dyDescent="0.2"/>
    <row r="255" s="451" customFormat="1" x14ac:dyDescent="0.2"/>
    <row r="256" s="451" customFormat="1" x14ac:dyDescent="0.2"/>
    <row r="257" s="451" customFormat="1" x14ac:dyDescent="0.2"/>
    <row r="258" s="451" customFormat="1" x14ac:dyDescent="0.2"/>
    <row r="259" s="451" customFormat="1" x14ac:dyDescent="0.2"/>
    <row r="260" s="451" customFormat="1" x14ac:dyDescent="0.2"/>
    <row r="261" s="451" customFormat="1" x14ac:dyDescent="0.2"/>
    <row r="262" s="451" customFormat="1" x14ac:dyDescent="0.2"/>
    <row r="263" s="451" customFormat="1" x14ac:dyDescent="0.2"/>
    <row r="264" s="451" customFormat="1" x14ac:dyDescent="0.2"/>
    <row r="265" s="451" customFormat="1" x14ac:dyDescent="0.2"/>
    <row r="266" s="451" customFormat="1" x14ac:dyDescent="0.2"/>
    <row r="267" s="451" customFormat="1" x14ac:dyDescent="0.2"/>
    <row r="268" s="451" customFormat="1" x14ac:dyDescent="0.2"/>
    <row r="269" s="451" customFormat="1" x14ac:dyDescent="0.2"/>
    <row r="270" s="451" customFormat="1" x14ac:dyDescent="0.2"/>
    <row r="271" s="451" customFormat="1" x14ac:dyDescent="0.2"/>
    <row r="272" s="451" customFormat="1" x14ac:dyDescent="0.2"/>
    <row r="273" s="451" customFormat="1" x14ac:dyDescent="0.2"/>
    <row r="274" s="451" customFormat="1" x14ac:dyDescent="0.2"/>
    <row r="275" s="451" customFormat="1" x14ac:dyDescent="0.2"/>
    <row r="276" s="451" customFormat="1" x14ac:dyDescent="0.2"/>
    <row r="277" s="451" customFormat="1" x14ac:dyDescent="0.2"/>
    <row r="278" s="451" customFormat="1" x14ac:dyDescent="0.2"/>
    <row r="279" s="451" customFormat="1" x14ac:dyDescent="0.2"/>
    <row r="280" s="451" customFormat="1" x14ac:dyDescent="0.2"/>
    <row r="281" s="451" customFormat="1" x14ac:dyDescent="0.2"/>
    <row r="282" s="451" customFormat="1" x14ac:dyDescent="0.2"/>
    <row r="283" s="451" customFormat="1" x14ac:dyDescent="0.2"/>
  </sheetData>
  <mergeCells count="2">
    <mergeCell ref="C3:AB3"/>
    <mergeCell ref="R4:Z4"/>
  </mergeCells>
  <pageMargins left="0.7" right="0.7" top="0.75" bottom="0.75" header="0.3" footer="0.3"/>
  <pageSetup paperSize="9" scale="65"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23"/>
  <sheetViews>
    <sheetView zoomScale="80" zoomScaleNormal="80" workbookViewId="0">
      <pane xSplit="2" ySplit="6" topLeftCell="C10" activePane="bottomRight" state="frozen"/>
      <selection activeCell="AM46" sqref="AM46"/>
      <selection pane="topRight" activeCell="AM46" sqref="AM46"/>
      <selection pane="bottomLeft" activeCell="AM46" sqref="AM46"/>
      <selection pane="bottomRight" activeCell="AF17" sqref="AF17"/>
    </sheetView>
  </sheetViews>
  <sheetFormatPr defaultColWidth="9.140625" defaultRowHeight="11.25" x14ac:dyDescent="0.2"/>
  <cols>
    <col min="1" max="1" width="2.5703125" style="513" customWidth="1"/>
    <col min="2" max="2" width="6.85546875" style="513" customWidth="1"/>
    <col min="3" max="3" width="8.28515625" style="513" customWidth="1"/>
    <col min="4" max="5" width="6.7109375" style="513" customWidth="1"/>
    <col min="6" max="6" width="8.42578125" style="513" customWidth="1"/>
    <col min="7" max="7" width="6.7109375" style="513" customWidth="1"/>
    <col min="8" max="8" width="8.5703125" style="513" customWidth="1"/>
    <col min="9" max="9" width="6.7109375" style="513" customWidth="1"/>
    <col min="10" max="10" width="8" style="513" customWidth="1"/>
    <col min="11" max="11" width="6.7109375" style="513" customWidth="1"/>
    <col min="12" max="12" width="9.140625" style="513" customWidth="1"/>
    <col min="13" max="13" width="10" style="513" customWidth="1"/>
    <col min="14" max="14" width="1.42578125" style="513" customWidth="1"/>
    <col min="15" max="15" width="6.5703125" style="513" customWidth="1"/>
    <col min="16" max="16" width="5.5703125" style="513" customWidth="1"/>
    <col min="17" max="17" width="4.5703125" style="513" customWidth="1"/>
    <col min="18" max="20" width="5" style="513" customWidth="1"/>
    <col min="21" max="21" width="5.85546875" style="513" customWidth="1"/>
    <col min="22" max="22" width="5.7109375" style="513" customWidth="1"/>
    <col min="23" max="23" width="6.85546875" style="513" customWidth="1"/>
    <col min="24" max="24" width="5" style="513" customWidth="1"/>
    <col min="25" max="25" width="5.28515625" style="513" customWidth="1"/>
    <col min="26" max="26" width="4.7109375" style="513" customWidth="1"/>
    <col min="27" max="27" width="4.5703125" style="513" customWidth="1"/>
    <col min="28" max="28" width="11.42578125" style="513" bestFit="1" customWidth="1"/>
    <col min="29" max="33" width="9.140625" style="513"/>
    <col min="34" max="70" width="9.140625" style="451"/>
    <col min="71" max="16384" width="9.140625" style="513"/>
  </cols>
  <sheetData>
    <row r="1" spans="1:69" s="513" customFormat="1" ht="15.75" x14ac:dyDescent="0.25">
      <c r="A1" s="300" t="s">
        <v>106</v>
      </c>
      <c r="B1" s="248"/>
      <c r="C1" s="248"/>
      <c r="D1" s="248"/>
      <c r="E1" s="248"/>
      <c r="F1" s="304"/>
      <c r="G1" s="304"/>
      <c r="H1" s="248"/>
      <c r="I1" s="248"/>
      <c r="J1" s="248"/>
      <c r="K1" s="248"/>
      <c r="L1" s="248"/>
      <c r="M1" s="248"/>
      <c r="N1" s="249" t="str">
        <f>A1</f>
        <v>3.2.14</v>
      </c>
      <c r="O1" s="300" t="str">
        <f>A1</f>
        <v>3.2.14</v>
      </c>
      <c r="P1" s="304"/>
      <c r="Q1" s="251"/>
      <c r="R1" s="248"/>
      <c r="S1" s="248"/>
      <c r="T1" s="450"/>
      <c r="U1" s="248"/>
      <c r="V1" s="248"/>
      <c r="W1" s="248"/>
      <c r="X1" s="248"/>
      <c r="Y1" s="248"/>
      <c r="Z1" s="249" t="str">
        <f>A1</f>
        <v>3.2.14</v>
      </c>
      <c r="AA1" s="248"/>
      <c r="AB1" s="252"/>
      <c r="AC1" s="252"/>
      <c r="AD1" s="252"/>
      <c r="AE1" s="252"/>
      <c r="AF1" s="252"/>
      <c r="AG1" s="252"/>
      <c r="AH1" s="451"/>
      <c r="AI1" s="451"/>
      <c r="AJ1" s="451"/>
      <c r="AK1" s="451"/>
      <c r="AL1" s="451"/>
      <c r="AM1" s="451"/>
      <c r="AN1" s="451"/>
      <c r="AO1" s="451"/>
      <c r="AP1" s="451"/>
      <c r="AQ1" s="451"/>
      <c r="AR1" s="451"/>
      <c r="AS1" s="451"/>
      <c r="AT1" s="451"/>
      <c r="AU1" s="451"/>
      <c r="AV1" s="451"/>
      <c r="AW1" s="451"/>
      <c r="AX1" s="451"/>
      <c r="AY1" s="451"/>
      <c r="AZ1" s="451"/>
      <c r="BA1" s="451"/>
      <c r="BB1" s="451"/>
      <c r="BC1" s="451"/>
      <c r="BD1" s="451"/>
      <c r="BE1" s="451"/>
      <c r="BF1" s="451"/>
      <c r="BG1" s="451"/>
      <c r="BH1" s="451"/>
      <c r="BI1" s="451"/>
      <c r="BJ1" s="451"/>
      <c r="BK1" s="451"/>
      <c r="BL1" s="451"/>
      <c r="BM1" s="451"/>
      <c r="BN1" s="451"/>
      <c r="BO1" s="451"/>
      <c r="BP1" s="451"/>
      <c r="BQ1" s="451"/>
    </row>
    <row r="2" spans="1:69" s="513" customFormat="1" ht="5.25" customHeight="1" x14ac:dyDescent="0.2">
      <c r="A2" s="252"/>
      <c r="B2" s="253"/>
      <c r="C2" s="248"/>
      <c r="D2" s="248"/>
      <c r="E2" s="248"/>
      <c r="F2" s="248"/>
      <c r="G2" s="248"/>
      <c r="H2" s="248"/>
      <c r="I2" s="248"/>
      <c r="J2" s="248"/>
      <c r="K2" s="248"/>
      <c r="L2" s="248"/>
      <c r="M2" s="248"/>
      <c r="N2" s="248"/>
      <c r="O2" s="248"/>
      <c r="P2" s="253"/>
      <c r="Q2" s="253"/>
      <c r="R2" s="253"/>
      <c r="S2" s="253"/>
      <c r="T2" s="253"/>
      <c r="U2" s="253"/>
      <c r="V2" s="253"/>
      <c r="W2" s="253"/>
      <c r="X2" s="253"/>
      <c r="Y2" s="253"/>
      <c r="Z2" s="253"/>
      <c r="AA2" s="253"/>
      <c r="AB2" s="252"/>
      <c r="AC2" s="252"/>
      <c r="AD2" s="252"/>
      <c r="AE2" s="252"/>
      <c r="AF2" s="252"/>
      <c r="AG2" s="252"/>
      <c r="AH2" s="451"/>
      <c r="AI2" s="451"/>
      <c r="AJ2" s="451"/>
      <c r="AK2" s="451"/>
      <c r="AL2" s="451"/>
      <c r="AM2" s="451"/>
      <c r="AN2" s="451"/>
      <c r="AO2" s="451"/>
      <c r="AP2" s="451"/>
      <c r="AQ2" s="451"/>
      <c r="AR2" s="451"/>
      <c r="AS2" s="451"/>
      <c r="AT2" s="451"/>
      <c r="AU2" s="451"/>
      <c r="AV2" s="451"/>
      <c r="AW2" s="451"/>
      <c r="AX2" s="451"/>
      <c r="AY2" s="451"/>
      <c r="AZ2" s="451"/>
      <c r="BA2" s="451"/>
      <c r="BB2" s="451"/>
      <c r="BC2" s="451"/>
      <c r="BD2" s="451"/>
      <c r="BE2" s="451"/>
      <c r="BF2" s="451"/>
      <c r="BG2" s="451"/>
      <c r="BH2" s="451"/>
      <c r="BI2" s="451"/>
      <c r="BJ2" s="451"/>
      <c r="BK2" s="451"/>
      <c r="BL2" s="451"/>
      <c r="BM2" s="451"/>
      <c r="BN2" s="451"/>
      <c r="BO2" s="451"/>
      <c r="BP2" s="451"/>
      <c r="BQ2" s="451"/>
    </row>
    <row r="3" spans="1:69" s="513" customFormat="1" ht="15" customHeight="1" x14ac:dyDescent="0.2">
      <c r="A3" s="252"/>
      <c r="B3" s="254"/>
      <c r="C3" s="609" t="s">
        <v>107</v>
      </c>
      <c r="D3" s="609"/>
      <c r="E3" s="609"/>
      <c r="F3" s="609"/>
      <c r="G3" s="609"/>
      <c r="H3" s="609"/>
      <c r="I3" s="609"/>
      <c r="J3" s="609"/>
      <c r="K3" s="609"/>
      <c r="L3" s="609"/>
      <c r="M3" s="609"/>
      <c r="N3" s="609"/>
      <c r="O3" s="609"/>
      <c r="P3" s="609"/>
      <c r="Q3" s="609"/>
      <c r="R3" s="609"/>
      <c r="S3" s="609"/>
      <c r="T3" s="609"/>
      <c r="U3" s="609"/>
      <c r="V3" s="609"/>
      <c r="W3" s="609"/>
      <c r="X3" s="609"/>
      <c r="Y3" s="609"/>
      <c r="Z3" s="609"/>
      <c r="AA3" s="305"/>
      <c r="AB3" s="252"/>
      <c r="AC3" s="252"/>
      <c r="AD3" s="252"/>
      <c r="AE3" s="252"/>
      <c r="AF3" s="252"/>
      <c r="AG3" s="252"/>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row>
    <row r="4" spans="1:69" s="513" customFormat="1" ht="12.75" x14ac:dyDescent="0.2">
      <c r="A4" s="252"/>
      <c r="B4" s="254"/>
      <c r="C4" s="307" t="s">
        <v>108</v>
      </c>
      <c r="D4" s="251"/>
      <c r="E4" s="308"/>
      <c r="F4" s="308"/>
      <c r="G4" s="308"/>
      <c r="H4" s="308"/>
      <c r="I4" s="308"/>
      <c r="J4" s="251"/>
      <c r="K4" s="308"/>
      <c r="L4" s="308"/>
      <c r="M4" s="308"/>
      <c r="N4" s="308"/>
      <c r="O4" s="254"/>
      <c r="P4" s="621" t="s">
        <v>47</v>
      </c>
      <c r="Q4" s="630"/>
      <c r="R4" s="630"/>
      <c r="S4" s="630"/>
      <c r="T4" s="630"/>
      <c r="U4" s="630"/>
      <c r="V4" s="630"/>
      <c r="W4" s="630"/>
      <c r="X4" s="630"/>
      <c r="Y4" s="630"/>
      <c r="Z4" s="630"/>
      <c r="AA4" s="630"/>
      <c r="AB4" s="252"/>
      <c r="AC4" s="252"/>
      <c r="AD4" s="252"/>
      <c r="AE4" s="252"/>
      <c r="AF4" s="252"/>
      <c r="AG4" s="252"/>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row>
    <row r="5" spans="1:69" s="513" customFormat="1" ht="2.25" customHeight="1" thickBot="1" x14ac:dyDescent="0.25">
      <c r="A5" s="252"/>
      <c r="B5" s="254"/>
      <c r="C5" s="452"/>
      <c r="D5" s="453"/>
      <c r="E5" s="453"/>
      <c r="F5" s="453"/>
      <c r="G5" s="453"/>
      <c r="H5" s="453"/>
      <c r="I5" s="453"/>
      <c r="J5" s="453"/>
      <c r="K5" s="453"/>
      <c r="L5" s="453"/>
      <c r="M5" s="453"/>
      <c r="N5" s="453"/>
      <c r="O5" s="453"/>
      <c r="P5" s="452"/>
      <c r="Q5" s="452"/>
      <c r="R5" s="452"/>
      <c r="S5" s="452"/>
      <c r="T5" s="452"/>
      <c r="U5" s="452"/>
      <c r="V5" s="452"/>
      <c r="W5" s="452"/>
      <c r="X5" s="452"/>
      <c r="Y5" s="452"/>
      <c r="Z5" s="452"/>
      <c r="AA5" s="258"/>
      <c r="AB5" s="252"/>
      <c r="AC5" s="252"/>
      <c r="AD5" s="252"/>
      <c r="AE5" s="252"/>
      <c r="AF5" s="252"/>
      <c r="AG5" s="252"/>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row>
    <row r="6" spans="1:69" s="513" customFormat="1" ht="138.75" customHeight="1" x14ac:dyDescent="0.2">
      <c r="A6" s="252"/>
      <c r="B6" s="254"/>
      <c r="C6" s="587" t="s">
        <v>87</v>
      </c>
      <c r="D6" s="588" t="str">
        <f xml:space="preserve"> " - Cars"</f>
        <v xml:space="preserve"> - Cars</v>
      </c>
      <c r="E6" s="588" t="str">
        <f>" - Light duty trucks"</f>
        <v xml:space="preserve"> - Light duty trucks</v>
      </c>
      <c r="F6" s="588" t="str">
        <f>" - Heavy duty trucks and buses"</f>
        <v xml:space="preserve"> - Heavy duty trucks and buses</v>
      </c>
      <c r="G6" s="588" t="str">
        <f xml:space="preserve"> " - Motorcycles"</f>
        <v xml:space="preserve"> - Motorcycles</v>
      </c>
      <c r="H6" s="589" t="str">
        <f>" - Other Road Transportation"</f>
        <v xml:space="preserve"> - Other Road Transportation</v>
      </c>
      <c r="I6" s="461" t="s">
        <v>109</v>
      </c>
      <c r="J6" s="462" t="s">
        <v>110</v>
      </c>
      <c r="K6" s="590"/>
      <c r="L6" s="591"/>
      <c r="M6" s="592"/>
      <c r="N6" s="463"/>
      <c r="O6" s="254"/>
      <c r="P6" s="587" t="str">
        <f t="shared" ref="P6:U6" si="0">C6</f>
        <v>Road Transportation</v>
      </c>
      <c r="Q6" s="588" t="str">
        <f t="shared" si="0"/>
        <v xml:space="preserve"> - Cars</v>
      </c>
      <c r="R6" s="588" t="str">
        <f t="shared" si="0"/>
        <v xml:space="preserve"> - Light duty trucks</v>
      </c>
      <c r="S6" s="588" t="str">
        <f t="shared" si="0"/>
        <v xml:space="preserve"> - Heavy duty trucks and buses</v>
      </c>
      <c r="T6" s="588" t="str">
        <f t="shared" si="0"/>
        <v xml:space="preserve"> - Motorcycles</v>
      </c>
      <c r="U6" s="589" t="str">
        <f t="shared" si="0"/>
        <v xml:space="preserve"> - Other Road Transportation</v>
      </c>
      <c r="V6" s="461" t="str">
        <f>I6 &amp; "***"</f>
        <v>Total transport ****</v>
      </c>
      <c r="W6" s="462" t="str">
        <f t="shared" ref="W6" si="1">J6</f>
        <v>Total Emissions **</v>
      </c>
      <c r="X6" s="590"/>
      <c r="Y6" s="591"/>
      <c r="Z6" s="592"/>
      <c r="AA6" s="463"/>
      <c r="AB6" s="252"/>
      <c r="AC6" s="252"/>
      <c r="AD6" s="252"/>
      <c r="AE6" s="252"/>
      <c r="AF6" s="252"/>
      <c r="AG6" s="252"/>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row>
    <row r="7" spans="1:69" s="513" customFormat="1" ht="14.1" customHeight="1" x14ac:dyDescent="0.2">
      <c r="A7" s="252"/>
      <c r="B7" s="324">
        <v>1990</v>
      </c>
      <c r="C7" s="593">
        <v>609.24089206999997</v>
      </c>
      <c r="D7" s="473">
        <v>379.95627748999999</v>
      </c>
      <c r="E7" s="473">
        <v>57.794536699999995</v>
      </c>
      <c r="F7" s="473">
        <v>163.04935264999997</v>
      </c>
      <c r="G7" s="473">
        <v>8.0441234700000006</v>
      </c>
      <c r="H7" s="594">
        <v>0.39660176000000003</v>
      </c>
      <c r="I7" s="338">
        <v>815.61894443999995</v>
      </c>
      <c r="J7" s="595">
        <v>4029.7260400499999</v>
      </c>
      <c r="K7" s="596"/>
      <c r="L7" s="241"/>
      <c r="M7" s="597"/>
      <c r="N7" s="270"/>
      <c r="O7" s="324">
        <v>1990</v>
      </c>
      <c r="P7" s="593">
        <f>IF(ISERROR((C7/$I7)*100),"",(C7/$I7)*100)</f>
        <v>74.696755908275506</v>
      </c>
      <c r="Q7" s="473">
        <f t="shared" ref="Q7:U35" si="2">IF(ISERROR((D7/$I7)*100),"",(D7/$I7)*100)</f>
        <v>46.585023567700006</v>
      </c>
      <c r="R7" s="473">
        <f t="shared" si="2"/>
        <v>7.0859728178189201</v>
      </c>
      <c r="S7" s="473">
        <f t="shared" si="2"/>
        <v>19.990873650188309</v>
      </c>
      <c r="T7" s="473">
        <f t="shared" si="2"/>
        <v>0.98626000840662875</v>
      </c>
      <c r="U7" s="594">
        <f t="shared" si="2"/>
        <v>4.8625864161640442E-2</v>
      </c>
      <c r="V7" s="338">
        <v>20.24005940686429</v>
      </c>
      <c r="W7" s="595">
        <v>100</v>
      </c>
      <c r="X7" s="598"/>
      <c r="Y7" s="598"/>
      <c r="Z7" s="599"/>
      <c r="AA7" s="270"/>
      <c r="AB7" s="233"/>
      <c r="AC7" s="233"/>
      <c r="AD7" s="233"/>
      <c r="AE7" s="242"/>
      <c r="AF7" s="242"/>
      <c r="AG7" s="242"/>
      <c r="AH7" s="242"/>
      <c r="AI7" s="242"/>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row>
    <row r="8" spans="1:69" s="513" customFormat="1" ht="14.1" customHeight="1" x14ac:dyDescent="0.2">
      <c r="A8" s="252"/>
      <c r="B8" s="479">
        <v>1991</v>
      </c>
      <c r="C8" s="600">
        <v>619.07271909999997</v>
      </c>
      <c r="D8" s="489">
        <v>385.90357685999999</v>
      </c>
      <c r="E8" s="489">
        <v>59.170822119999997</v>
      </c>
      <c r="F8" s="489">
        <v>165.58823948</v>
      </c>
      <c r="G8" s="489">
        <v>8.1455599899999989</v>
      </c>
      <c r="H8" s="601">
        <v>0.26452064999999997</v>
      </c>
      <c r="I8" s="363">
        <v>822.28232623999997</v>
      </c>
      <c r="J8" s="602">
        <v>3964.9063368099996</v>
      </c>
      <c r="K8" s="596"/>
      <c r="L8" s="241"/>
      <c r="M8" s="597"/>
      <c r="N8" s="270"/>
      <c r="O8" s="479">
        <v>1991</v>
      </c>
      <c r="P8" s="600">
        <f t="shared" ref="P8:U36" si="3">IF(ISERROR((C8/$I8)*100),"",(C8/$I8)*100)</f>
        <v>75.287124548912033</v>
      </c>
      <c r="Q8" s="489">
        <f t="shared" si="2"/>
        <v>46.930788191033805</v>
      </c>
      <c r="R8" s="489">
        <f t="shared" si="2"/>
        <v>7.1959253205120906</v>
      </c>
      <c r="S8" s="489">
        <f t="shared" si="2"/>
        <v>20.137638156127615</v>
      </c>
      <c r="T8" s="489">
        <f t="shared" si="2"/>
        <v>0.99060380237608936</v>
      </c>
      <c r="U8" s="601">
        <f t="shared" si="2"/>
        <v>3.2169078862433705E-2</v>
      </c>
      <c r="V8" s="363">
        <v>20.739010114967165</v>
      </c>
      <c r="W8" s="602">
        <v>100</v>
      </c>
      <c r="X8" s="598"/>
      <c r="Y8" s="598"/>
      <c r="Z8" s="599"/>
      <c r="AA8" s="270"/>
      <c r="AB8" s="233"/>
      <c r="AC8" s="233"/>
      <c r="AD8" s="233"/>
      <c r="AE8" s="242"/>
      <c r="AF8" s="242"/>
      <c r="AG8" s="242"/>
      <c r="AH8" s="242"/>
      <c r="AI8" s="242"/>
      <c r="AJ8" s="451"/>
      <c r="AK8" s="451"/>
      <c r="AL8" s="451"/>
      <c r="AM8" s="451"/>
      <c r="AN8" s="451"/>
      <c r="AO8" s="451"/>
      <c r="AP8" s="451"/>
      <c r="AQ8" s="451"/>
      <c r="AR8" s="451"/>
      <c r="AS8" s="451"/>
      <c r="AT8" s="451"/>
      <c r="AU8" s="451"/>
      <c r="AV8" s="451"/>
      <c r="AW8" s="451"/>
      <c r="AX8" s="451"/>
      <c r="AY8" s="451"/>
      <c r="AZ8" s="451"/>
      <c r="BA8" s="451"/>
      <c r="BB8" s="451"/>
      <c r="BC8" s="451"/>
      <c r="BD8" s="451"/>
      <c r="BE8" s="451"/>
      <c r="BF8" s="451"/>
      <c r="BG8" s="451"/>
      <c r="BH8" s="451"/>
      <c r="BI8" s="451"/>
      <c r="BJ8" s="451"/>
      <c r="BK8" s="451"/>
      <c r="BL8" s="451"/>
      <c r="BM8" s="451"/>
      <c r="BN8" s="451"/>
      <c r="BO8" s="451"/>
      <c r="BP8" s="451"/>
      <c r="BQ8" s="451"/>
    </row>
    <row r="9" spans="1:69" s="513" customFormat="1" ht="14.1" customHeight="1" x14ac:dyDescent="0.2">
      <c r="A9" s="252"/>
      <c r="B9" s="324">
        <v>1992</v>
      </c>
      <c r="C9" s="603">
        <v>639.48892697999997</v>
      </c>
      <c r="D9" s="503">
        <v>397.47487647000003</v>
      </c>
      <c r="E9" s="503">
        <v>60.244767290000006</v>
      </c>
      <c r="F9" s="503">
        <v>172.71816226000001</v>
      </c>
      <c r="G9" s="503">
        <v>8.5053414299999996</v>
      </c>
      <c r="H9" s="604">
        <v>0.54577953999999995</v>
      </c>
      <c r="I9" s="386">
        <v>847.35257464000006</v>
      </c>
      <c r="J9" s="605">
        <v>3841.4366004599997</v>
      </c>
      <c r="K9" s="596"/>
      <c r="L9" s="241"/>
      <c r="M9" s="597"/>
      <c r="N9" s="270"/>
      <c r="O9" s="324">
        <v>1992</v>
      </c>
      <c r="P9" s="603">
        <f t="shared" si="3"/>
        <v>75.469048672176214</v>
      </c>
      <c r="Q9" s="503">
        <f t="shared" si="2"/>
        <v>46.907850210860367</v>
      </c>
      <c r="R9" s="503">
        <f t="shared" si="2"/>
        <v>7.1097638802354677</v>
      </c>
      <c r="S9" s="503">
        <f t="shared" si="2"/>
        <v>20.383269896050031</v>
      </c>
      <c r="T9" s="503">
        <f t="shared" si="2"/>
        <v>1.0037547161066356</v>
      </c>
      <c r="U9" s="604">
        <f t="shared" si="2"/>
        <v>6.4409970103870368E-2</v>
      </c>
      <c r="V9" s="386">
        <v>22.058220993118365</v>
      </c>
      <c r="W9" s="605">
        <v>100</v>
      </c>
      <c r="X9" s="598"/>
      <c r="Y9" s="598"/>
      <c r="Z9" s="599"/>
      <c r="AA9" s="270"/>
      <c r="AB9" s="233"/>
      <c r="AC9" s="233"/>
      <c r="AD9" s="233"/>
      <c r="AE9" s="242"/>
      <c r="AF9" s="242"/>
      <c r="AG9" s="242"/>
      <c r="AH9" s="242"/>
      <c r="AI9" s="242"/>
      <c r="AJ9" s="451"/>
      <c r="AK9" s="451"/>
      <c r="AL9" s="451"/>
      <c r="AM9" s="451"/>
      <c r="AN9" s="451"/>
      <c r="AO9" s="451"/>
      <c r="AP9" s="451"/>
      <c r="AQ9" s="451"/>
      <c r="AR9" s="451"/>
      <c r="AS9" s="451"/>
      <c r="AT9" s="451"/>
      <c r="AU9" s="451"/>
      <c r="AV9" s="451"/>
      <c r="AW9" s="451"/>
      <c r="AX9" s="451"/>
      <c r="AY9" s="451"/>
      <c r="AZ9" s="451"/>
      <c r="BA9" s="451"/>
      <c r="BB9" s="451"/>
      <c r="BC9" s="451"/>
      <c r="BD9" s="451"/>
      <c r="BE9" s="451"/>
      <c r="BF9" s="451"/>
      <c r="BG9" s="451"/>
      <c r="BH9" s="451"/>
      <c r="BI9" s="451"/>
      <c r="BJ9" s="451"/>
      <c r="BK9" s="451"/>
      <c r="BL9" s="451"/>
      <c r="BM9" s="451"/>
      <c r="BN9" s="451"/>
      <c r="BO9" s="451"/>
      <c r="BP9" s="451"/>
      <c r="BQ9" s="451"/>
    </row>
    <row r="10" spans="1:69" s="513" customFormat="1" ht="14.1" customHeight="1" x14ac:dyDescent="0.2">
      <c r="A10" s="252"/>
      <c r="B10" s="479">
        <v>1993</v>
      </c>
      <c r="C10" s="600">
        <v>645.73544677999996</v>
      </c>
      <c r="D10" s="489">
        <v>401.21503071999996</v>
      </c>
      <c r="E10" s="489">
        <v>62.602059309999994</v>
      </c>
      <c r="F10" s="489">
        <v>172.85038075</v>
      </c>
      <c r="G10" s="489">
        <v>8.8952083900000005</v>
      </c>
      <c r="H10" s="601">
        <v>0.17276761999999998</v>
      </c>
      <c r="I10" s="363">
        <v>854.74625829000001</v>
      </c>
      <c r="J10" s="602">
        <v>3777.9212187800003</v>
      </c>
      <c r="K10" s="596"/>
      <c r="L10" s="241"/>
      <c r="M10" s="597"/>
      <c r="N10" s="270"/>
      <c r="O10" s="479">
        <v>1993</v>
      </c>
      <c r="P10" s="600">
        <f t="shared" si="3"/>
        <v>75.547034048660734</v>
      </c>
      <c r="Q10" s="489">
        <f t="shared" si="2"/>
        <v>46.939665055997814</v>
      </c>
      <c r="R10" s="489">
        <f t="shared" si="2"/>
        <v>7.3240518695269028</v>
      </c>
      <c r="S10" s="489">
        <f t="shared" si="2"/>
        <v>20.222420288309113</v>
      </c>
      <c r="T10" s="489">
        <f t="shared" si="2"/>
        <v>1.040684098201927</v>
      </c>
      <c r="U10" s="601">
        <f t="shared" si="2"/>
        <v>2.0212737794914459E-2</v>
      </c>
      <c r="V10" s="363">
        <v>22.624777193369379</v>
      </c>
      <c r="W10" s="602">
        <v>100</v>
      </c>
      <c r="X10" s="598"/>
      <c r="Y10" s="598"/>
      <c r="Z10" s="599"/>
      <c r="AA10" s="270"/>
      <c r="AB10" s="233"/>
      <c r="AC10" s="233"/>
      <c r="AD10" s="233"/>
      <c r="AE10" s="242"/>
      <c r="AF10" s="242"/>
      <c r="AG10" s="242"/>
      <c r="AH10" s="242"/>
      <c r="AI10" s="242"/>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row>
    <row r="11" spans="1:69" s="513" customFormat="1" ht="14.1" customHeight="1" x14ac:dyDescent="0.2">
      <c r="A11" s="252"/>
      <c r="B11" s="324">
        <v>1994</v>
      </c>
      <c r="C11" s="593">
        <v>651.36205182000003</v>
      </c>
      <c r="D11" s="473">
        <v>403.35331728</v>
      </c>
      <c r="E11" s="473">
        <v>64.555429290000006</v>
      </c>
      <c r="F11" s="473">
        <v>174.24898128999999</v>
      </c>
      <c r="G11" s="473">
        <v>9.0377439600000002</v>
      </c>
      <c r="H11" s="594">
        <v>0.16658000000000001</v>
      </c>
      <c r="I11" s="338">
        <v>862.98938407999992</v>
      </c>
      <c r="J11" s="595">
        <v>3762.5804280900002</v>
      </c>
      <c r="K11" s="596"/>
      <c r="L11" s="241"/>
      <c r="M11" s="597"/>
      <c r="N11" s="270"/>
      <c r="O11" s="324">
        <v>1994</v>
      </c>
      <c r="P11" s="593">
        <f t="shared" si="3"/>
        <v>75.47741187041278</v>
      </c>
      <c r="Q11" s="473">
        <f t="shared" si="2"/>
        <v>46.73908216263861</v>
      </c>
      <c r="R11" s="473">
        <f t="shared" si="2"/>
        <v>7.4804430368306436</v>
      </c>
      <c r="S11" s="473">
        <f t="shared" si="2"/>
        <v>20.191323845282312</v>
      </c>
      <c r="T11" s="473">
        <f t="shared" si="2"/>
        <v>1.0472601548435958</v>
      </c>
      <c r="U11" s="594">
        <f t="shared" si="2"/>
        <v>1.9302670817623626E-2</v>
      </c>
      <c r="V11" s="338">
        <v>22.93610463811612</v>
      </c>
      <c r="W11" s="595">
        <v>100</v>
      </c>
      <c r="X11" s="598"/>
      <c r="Y11" s="598"/>
      <c r="Z11" s="599"/>
      <c r="AA11" s="270"/>
      <c r="AB11" s="233"/>
      <c r="AC11" s="233"/>
      <c r="AD11" s="233"/>
      <c r="AE11" s="242"/>
      <c r="AF11" s="242"/>
      <c r="AG11" s="242"/>
      <c r="AH11" s="242"/>
      <c r="AI11" s="242"/>
      <c r="AJ11" s="451"/>
      <c r="AK11" s="451"/>
      <c r="AL11" s="451"/>
      <c r="AM11" s="451"/>
      <c r="AN11" s="451"/>
      <c r="AO11" s="451"/>
      <c r="AP11" s="451"/>
      <c r="AQ11" s="451"/>
      <c r="AR11" s="451"/>
      <c r="AS11" s="451"/>
      <c r="AT11" s="451"/>
      <c r="AU11" s="451"/>
      <c r="AV11" s="451"/>
      <c r="AW11" s="451"/>
      <c r="AX11" s="451"/>
      <c r="AY11" s="451"/>
      <c r="AZ11" s="451"/>
      <c r="BA11" s="451"/>
      <c r="BB11" s="451"/>
      <c r="BC11" s="451"/>
      <c r="BD11" s="451"/>
      <c r="BE11" s="451"/>
      <c r="BF11" s="451"/>
      <c r="BG11" s="451"/>
      <c r="BH11" s="451"/>
      <c r="BI11" s="451"/>
      <c r="BJ11" s="451"/>
      <c r="BK11" s="451"/>
      <c r="BL11" s="451"/>
      <c r="BM11" s="451"/>
      <c r="BN11" s="451"/>
      <c r="BO11" s="451"/>
      <c r="BP11" s="451"/>
      <c r="BQ11" s="451"/>
    </row>
    <row r="12" spans="1:69" s="513" customFormat="1" ht="14.1" customHeight="1" x14ac:dyDescent="0.2">
      <c r="A12" s="252"/>
      <c r="B12" s="479">
        <v>1995</v>
      </c>
      <c r="C12" s="600">
        <v>662.21415836000006</v>
      </c>
      <c r="D12" s="489">
        <v>410.10572920999999</v>
      </c>
      <c r="E12" s="489">
        <v>65.79516233999999</v>
      </c>
      <c r="F12" s="489">
        <v>176.68948524000001</v>
      </c>
      <c r="G12" s="489">
        <v>9.4124418399999996</v>
      </c>
      <c r="H12" s="601">
        <v>0.21133974</v>
      </c>
      <c r="I12" s="363">
        <v>877.46099679999998</v>
      </c>
      <c r="J12" s="602">
        <v>3813.92395317</v>
      </c>
      <c r="K12" s="596"/>
      <c r="L12" s="241"/>
      <c r="M12" s="597"/>
      <c r="N12" s="270"/>
      <c r="O12" s="479">
        <v>1995</v>
      </c>
      <c r="P12" s="600">
        <f t="shared" si="3"/>
        <v>75.469355421496729</v>
      </c>
      <c r="Q12" s="489">
        <f t="shared" si="2"/>
        <v>46.737773041264369</v>
      </c>
      <c r="R12" s="489">
        <f t="shared" si="2"/>
        <v>7.4983574859677455</v>
      </c>
      <c r="S12" s="489">
        <f t="shared" si="2"/>
        <v>20.136448900220792</v>
      </c>
      <c r="T12" s="489">
        <f t="shared" si="2"/>
        <v>1.0726906237799856</v>
      </c>
      <c r="U12" s="601">
        <f t="shared" si="2"/>
        <v>2.4085371403484813E-2</v>
      </c>
      <c r="V12" s="363">
        <v>23.006777470502136</v>
      </c>
      <c r="W12" s="602">
        <v>100</v>
      </c>
      <c r="X12" s="598"/>
      <c r="Y12" s="598"/>
      <c r="Z12" s="599"/>
      <c r="AA12" s="270"/>
      <c r="AB12" s="233"/>
      <c r="AC12" s="233"/>
      <c r="AD12" s="233"/>
      <c r="AE12" s="242"/>
      <c r="AF12" s="242"/>
      <c r="AG12" s="242"/>
      <c r="AH12" s="242"/>
      <c r="AI12" s="242"/>
      <c r="AJ12" s="451"/>
      <c r="AK12" s="451"/>
      <c r="AL12" s="451"/>
      <c r="AM12" s="451"/>
      <c r="AN12" s="451"/>
      <c r="AO12" s="451"/>
      <c r="AP12" s="451"/>
      <c r="AQ12" s="451"/>
      <c r="AR12" s="451"/>
      <c r="AS12" s="451"/>
      <c r="AT12" s="451"/>
      <c r="AU12" s="451"/>
      <c r="AV12" s="451"/>
      <c r="AW12" s="451"/>
      <c r="AX12" s="451"/>
      <c r="AY12" s="451"/>
      <c r="AZ12" s="451"/>
      <c r="BA12" s="451"/>
      <c r="BB12" s="451"/>
      <c r="BC12" s="451"/>
      <c r="BD12" s="451"/>
      <c r="BE12" s="451"/>
      <c r="BF12" s="451"/>
      <c r="BG12" s="451"/>
      <c r="BH12" s="451"/>
      <c r="BI12" s="451"/>
      <c r="BJ12" s="451"/>
      <c r="BK12" s="451"/>
      <c r="BL12" s="451"/>
      <c r="BM12" s="451"/>
      <c r="BN12" s="451"/>
      <c r="BO12" s="451"/>
      <c r="BP12" s="451"/>
      <c r="BQ12" s="451"/>
    </row>
    <row r="13" spans="1:69" s="513" customFormat="1" ht="14.1" customHeight="1" x14ac:dyDescent="0.2">
      <c r="A13" s="252"/>
      <c r="B13" s="324">
        <v>1996</v>
      </c>
      <c r="C13" s="593">
        <v>679.70150816</v>
      </c>
      <c r="D13" s="473">
        <v>418.77048680000001</v>
      </c>
      <c r="E13" s="473">
        <v>68.99043764000001</v>
      </c>
      <c r="F13" s="473">
        <v>182.37222842999998</v>
      </c>
      <c r="G13" s="473">
        <v>9.4156935500000003</v>
      </c>
      <c r="H13" s="594">
        <v>0.15266173</v>
      </c>
      <c r="I13" s="338">
        <v>906.87125366999999</v>
      </c>
      <c r="J13" s="595">
        <v>3907.66674633</v>
      </c>
      <c r="K13" s="596"/>
      <c r="L13" s="241"/>
      <c r="M13" s="597"/>
      <c r="N13" s="270"/>
      <c r="O13" s="324">
        <v>1996</v>
      </c>
      <c r="P13" s="593">
        <f t="shared" si="3"/>
        <v>74.950165793581931</v>
      </c>
      <c r="Q13" s="473">
        <f t="shared" si="2"/>
        <v>46.17750150369038</v>
      </c>
      <c r="R13" s="473">
        <f t="shared" si="2"/>
        <v>7.6075228276124012</v>
      </c>
      <c r="S13" s="473">
        <f t="shared" si="2"/>
        <v>20.110046237761015</v>
      </c>
      <c r="T13" s="473">
        <f t="shared" si="2"/>
        <v>1.0382613311311621</v>
      </c>
      <c r="U13" s="594">
        <f t="shared" si="2"/>
        <v>1.6833892284290206E-2</v>
      </c>
      <c r="V13" s="338">
        <v>23.207487038696804</v>
      </c>
      <c r="W13" s="595">
        <v>100</v>
      </c>
      <c r="X13" s="598"/>
      <c r="Y13" s="598"/>
      <c r="Z13" s="599"/>
      <c r="AA13" s="270"/>
      <c r="AB13" s="233"/>
      <c r="AC13" s="233"/>
      <c r="AD13" s="233"/>
      <c r="AE13" s="242"/>
      <c r="AF13" s="242"/>
      <c r="AG13" s="242"/>
      <c r="AH13" s="242"/>
      <c r="AI13" s="242"/>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row>
    <row r="14" spans="1:69" s="513" customFormat="1" ht="14.1" customHeight="1" x14ac:dyDescent="0.2">
      <c r="A14" s="252"/>
      <c r="B14" s="479">
        <v>1997</v>
      </c>
      <c r="C14" s="600">
        <v>689.47546643999999</v>
      </c>
      <c r="D14" s="489">
        <v>422.74567669999999</v>
      </c>
      <c r="E14" s="489">
        <v>71.074376900000004</v>
      </c>
      <c r="F14" s="489">
        <v>185.77733981</v>
      </c>
      <c r="G14" s="489">
        <v>9.6937826099999995</v>
      </c>
      <c r="H14" s="601">
        <v>0.18429042000000001</v>
      </c>
      <c r="I14" s="363">
        <v>928.11342510999987</v>
      </c>
      <c r="J14" s="602">
        <v>3853.7673547100003</v>
      </c>
      <c r="K14" s="596"/>
      <c r="L14" s="241"/>
      <c r="M14" s="597"/>
      <c r="N14" s="270"/>
      <c r="O14" s="479">
        <v>1997</v>
      </c>
      <c r="P14" s="600">
        <f t="shared" si="3"/>
        <v>74.28784540621028</v>
      </c>
      <c r="Q14" s="489">
        <f t="shared" si="2"/>
        <v>45.548923791280814</v>
      </c>
      <c r="R14" s="489">
        <f t="shared" si="2"/>
        <v>7.6579408267449942</v>
      </c>
      <c r="S14" s="489">
        <f t="shared" si="2"/>
        <v>20.01666334995442</v>
      </c>
      <c r="T14" s="489">
        <f t="shared" si="2"/>
        <v>1.0444609837263257</v>
      </c>
      <c r="U14" s="601">
        <f t="shared" si="2"/>
        <v>1.9856454503732444E-2</v>
      </c>
      <c r="V14" s="363">
        <v>24.083275913780252</v>
      </c>
      <c r="W14" s="602">
        <v>100</v>
      </c>
      <c r="X14" s="598"/>
      <c r="Y14" s="598"/>
      <c r="Z14" s="599"/>
      <c r="AA14" s="270"/>
      <c r="AB14" s="233"/>
      <c r="AC14" s="233"/>
      <c r="AD14" s="233"/>
      <c r="AE14" s="242"/>
      <c r="AF14" s="242"/>
      <c r="AG14" s="242"/>
      <c r="AH14" s="242"/>
      <c r="AI14" s="242"/>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row>
    <row r="15" spans="1:69" s="513" customFormat="1" ht="14.1" customHeight="1" x14ac:dyDescent="0.2">
      <c r="A15" s="252"/>
      <c r="B15" s="324">
        <v>1998</v>
      </c>
      <c r="C15" s="593">
        <v>717.95295521000003</v>
      </c>
      <c r="D15" s="473">
        <v>437.7624022</v>
      </c>
      <c r="E15" s="473">
        <v>75.151168200000001</v>
      </c>
      <c r="F15" s="473">
        <v>194.63026577999997</v>
      </c>
      <c r="G15" s="473">
        <v>10.26728906</v>
      </c>
      <c r="H15" s="594">
        <v>0.14182996</v>
      </c>
      <c r="I15" s="338">
        <v>966.8852307300001</v>
      </c>
      <c r="J15" s="595">
        <v>3853.9892386799997</v>
      </c>
      <c r="K15" s="596"/>
      <c r="L15" s="241"/>
      <c r="M15" s="597"/>
      <c r="N15" s="270"/>
      <c r="O15" s="324">
        <v>1998</v>
      </c>
      <c r="P15" s="593">
        <f t="shared" si="3"/>
        <v>74.254206434402164</v>
      </c>
      <c r="Q15" s="473">
        <f t="shared" si="2"/>
        <v>45.275528913549394</v>
      </c>
      <c r="R15" s="473">
        <f t="shared" si="2"/>
        <v>7.7725014108717669</v>
      </c>
      <c r="S15" s="473">
        <f t="shared" si="2"/>
        <v>20.129614104566866</v>
      </c>
      <c r="T15" s="473">
        <f t="shared" si="2"/>
        <v>1.0618932561673506</v>
      </c>
      <c r="U15" s="594">
        <f t="shared" si="2"/>
        <v>1.4668748212537917E-2</v>
      </c>
      <c r="V15" s="338">
        <v>25.087906863516839</v>
      </c>
      <c r="W15" s="595">
        <v>100</v>
      </c>
      <c r="X15" s="598"/>
      <c r="Y15" s="598"/>
      <c r="Z15" s="599"/>
      <c r="AA15" s="270"/>
      <c r="AB15" s="233"/>
      <c r="AC15" s="233"/>
      <c r="AD15" s="233"/>
      <c r="AE15" s="242"/>
      <c r="AF15" s="242"/>
      <c r="AG15" s="242"/>
      <c r="AH15" s="242"/>
      <c r="AI15" s="242"/>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row>
    <row r="16" spans="1:69" s="513" customFormat="1" ht="14.1" customHeight="1" x14ac:dyDescent="0.2">
      <c r="A16" s="252"/>
      <c r="B16" s="479">
        <v>1999</v>
      </c>
      <c r="C16" s="600">
        <v>735.89384600999995</v>
      </c>
      <c r="D16" s="489">
        <v>448.76998606999996</v>
      </c>
      <c r="E16" s="489">
        <v>78.118211259999995</v>
      </c>
      <c r="F16" s="489">
        <v>198.17199381</v>
      </c>
      <c r="G16" s="489">
        <v>10.71258063</v>
      </c>
      <c r="H16" s="601">
        <v>0.12107424</v>
      </c>
      <c r="I16" s="363">
        <v>987.82154086999992</v>
      </c>
      <c r="J16" s="602">
        <v>3802.0873647500002</v>
      </c>
      <c r="K16" s="596"/>
      <c r="L16" s="241"/>
      <c r="M16" s="597"/>
      <c r="N16" s="270"/>
      <c r="O16" s="479">
        <v>1999</v>
      </c>
      <c r="P16" s="600">
        <f t="shared" si="3"/>
        <v>74.496638872835192</v>
      </c>
      <c r="Q16" s="489">
        <f t="shared" si="2"/>
        <v>45.430269284749215</v>
      </c>
      <c r="R16" s="489">
        <f t="shared" si="2"/>
        <v>7.9081299635558944</v>
      </c>
      <c r="S16" s="489">
        <f t="shared" si="2"/>
        <v>20.061517755065843</v>
      </c>
      <c r="T16" s="489">
        <f t="shared" si="2"/>
        <v>1.0844651778463095</v>
      </c>
      <c r="U16" s="601">
        <f t="shared" si="2"/>
        <v>1.2256691617938074E-2</v>
      </c>
      <c r="V16" s="363">
        <v>25.981032156922897</v>
      </c>
      <c r="W16" s="602">
        <v>100</v>
      </c>
      <c r="X16" s="598"/>
      <c r="Y16" s="598"/>
      <c r="Z16" s="599"/>
      <c r="AA16" s="270"/>
      <c r="AB16" s="233"/>
      <c r="AC16" s="233"/>
      <c r="AD16" s="233"/>
      <c r="AE16" s="242"/>
      <c r="AF16" s="242"/>
      <c r="AG16" s="242"/>
      <c r="AH16" s="242"/>
      <c r="AI16" s="242"/>
      <c r="AJ16" s="451"/>
      <c r="AK16" s="451"/>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row>
    <row r="17" spans="1:70" ht="14.1" customHeight="1" x14ac:dyDescent="0.2">
      <c r="A17" s="252"/>
      <c r="B17" s="324">
        <v>2000</v>
      </c>
      <c r="C17" s="593">
        <v>735.45689966999998</v>
      </c>
      <c r="D17" s="473">
        <v>447.06179119000001</v>
      </c>
      <c r="E17" s="473">
        <v>79.608036269999999</v>
      </c>
      <c r="F17" s="473">
        <v>198.26838613000001</v>
      </c>
      <c r="G17" s="473">
        <v>10.374993379999999</v>
      </c>
      <c r="H17" s="594">
        <v>0.14369270000000001</v>
      </c>
      <c r="I17" s="338">
        <v>997.04937378000011</v>
      </c>
      <c r="J17" s="595">
        <v>3824.6368464100001</v>
      </c>
      <c r="K17" s="596"/>
      <c r="L17" s="241"/>
      <c r="M17" s="597"/>
      <c r="N17" s="270"/>
      <c r="O17" s="324">
        <v>2000</v>
      </c>
      <c r="P17" s="593">
        <f t="shared" si="3"/>
        <v>73.763338006195795</v>
      </c>
      <c r="Q17" s="473">
        <f t="shared" si="2"/>
        <v>44.838480715865195</v>
      </c>
      <c r="R17" s="473">
        <f t="shared" si="2"/>
        <v>7.9843624963316593</v>
      </c>
      <c r="S17" s="473">
        <f t="shared" si="2"/>
        <v>19.885513330029745</v>
      </c>
      <c r="T17" s="473">
        <f t="shared" si="2"/>
        <v>1.0405696701524887</v>
      </c>
      <c r="U17" s="594">
        <f t="shared" si="2"/>
        <v>1.4411793816712827E-2</v>
      </c>
      <c r="V17" s="338">
        <v>26.069125352800011</v>
      </c>
      <c r="W17" s="595">
        <v>100</v>
      </c>
      <c r="X17" s="598"/>
      <c r="Y17" s="598"/>
      <c r="Z17" s="599"/>
      <c r="AA17" s="270"/>
      <c r="AB17" s="233"/>
      <c r="AC17" s="233"/>
      <c r="AD17" s="233"/>
      <c r="AE17" s="242"/>
      <c r="AF17" s="242"/>
      <c r="AG17" s="242"/>
      <c r="AH17" s="242"/>
      <c r="AI17" s="242"/>
      <c r="BR17" s="513"/>
    </row>
    <row r="18" spans="1:70" ht="14.1" customHeight="1" x14ac:dyDescent="0.2">
      <c r="A18" s="252"/>
      <c r="B18" s="479">
        <v>2001</v>
      </c>
      <c r="C18" s="600">
        <v>751.18044029999999</v>
      </c>
      <c r="D18" s="489">
        <v>454.57899407999997</v>
      </c>
      <c r="E18" s="489">
        <v>82.736949319999994</v>
      </c>
      <c r="F18" s="489">
        <v>202.82713382</v>
      </c>
      <c r="G18" s="489">
        <v>10.72760628</v>
      </c>
      <c r="H18" s="601">
        <v>0.3097568</v>
      </c>
      <c r="I18" s="363">
        <v>1015.42329204</v>
      </c>
      <c r="J18" s="602">
        <v>3886.21417879</v>
      </c>
      <c r="K18" s="596"/>
      <c r="L18" s="241"/>
      <c r="M18" s="597"/>
      <c r="N18" s="270"/>
      <c r="O18" s="479">
        <v>2001</v>
      </c>
      <c r="P18" s="600">
        <f t="shared" si="3"/>
        <v>73.97707401322927</v>
      </c>
      <c r="Q18" s="489">
        <f t="shared" si="2"/>
        <v>44.7674381357497</v>
      </c>
      <c r="R18" s="489">
        <f t="shared" si="2"/>
        <v>8.1480255543262441</v>
      </c>
      <c r="S18" s="489">
        <f t="shared" si="2"/>
        <v>19.974638695998138</v>
      </c>
      <c r="T18" s="489">
        <f t="shared" si="2"/>
        <v>1.0564664376023998</v>
      </c>
      <c r="U18" s="601">
        <f t="shared" si="2"/>
        <v>3.0505189552791738E-2</v>
      </c>
      <c r="V18" s="363">
        <v>26.128855624631559</v>
      </c>
      <c r="W18" s="602">
        <v>100</v>
      </c>
      <c r="X18" s="598"/>
      <c r="Y18" s="598"/>
      <c r="Z18" s="599"/>
      <c r="AA18" s="270"/>
      <c r="AB18" s="233"/>
      <c r="AC18" s="233"/>
      <c r="AD18" s="233"/>
      <c r="AE18" s="242"/>
      <c r="AF18" s="242"/>
      <c r="AG18" s="242"/>
      <c r="AH18" s="242"/>
      <c r="AI18" s="242"/>
      <c r="BR18" s="513"/>
    </row>
    <row r="19" spans="1:70" ht="14.1" customHeight="1" x14ac:dyDescent="0.2">
      <c r="A19" s="252"/>
      <c r="B19" s="324">
        <v>2002</v>
      </c>
      <c r="C19" s="593">
        <v>762.34816134000005</v>
      </c>
      <c r="D19" s="473">
        <v>464.86688111999996</v>
      </c>
      <c r="E19" s="473">
        <v>83.345406529999991</v>
      </c>
      <c r="F19" s="473">
        <v>202.97566154999998</v>
      </c>
      <c r="G19" s="473">
        <v>10.933467539999999</v>
      </c>
      <c r="H19" s="594">
        <v>0.22674459999999999</v>
      </c>
      <c r="I19" s="338">
        <v>1029.58924368</v>
      </c>
      <c r="J19" s="595">
        <v>3891.1021005699999</v>
      </c>
      <c r="K19" s="596"/>
      <c r="L19" s="241"/>
      <c r="M19" s="597"/>
      <c r="N19" s="270"/>
      <c r="O19" s="324">
        <v>2002</v>
      </c>
      <c r="P19" s="593">
        <f t="shared" si="3"/>
        <v>74.04391275642935</v>
      </c>
      <c r="Q19" s="473">
        <f t="shared" si="2"/>
        <v>45.150712672410378</v>
      </c>
      <c r="R19" s="473">
        <f t="shared" si="2"/>
        <v>8.095015273479687</v>
      </c>
      <c r="S19" s="473">
        <f t="shared" si="2"/>
        <v>19.71423679840672</v>
      </c>
      <c r="T19" s="473">
        <f t="shared" si="2"/>
        <v>1.0619251907606524</v>
      </c>
      <c r="U19" s="594">
        <f t="shared" si="2"/>
        <v>2.2022821371905574E-2</v>
      </c>
      <c r="V19" s="338">
        <v>26.460093235003455</v>
      </c>
      <c r="W19" s="595">
        <v>100</v>
      </c>
      <c r="X19" s="598"/>
      <c r="Y19" s="598"/>
      <c r="Z19" s="599"/>
      <c r="AA19" s="270"/>
      <c r="AB19" s="233"/>
      <c r="AC19" s="233"/>
      <c r="AD19" s="233"/>
      <c r="AE19" s="242"/>
      <c r="AF19" s="242"/>
      <c r="AG19" s="242"/>
      <c r="AH19" s="242"/>
      <c r="AI19" s="242"/>
      <c r="BR19" s="513"/>
    </row>
    <row r="20" spans="1:70" ht="14.1" customHeight="1" x14ac:dyDescent="0.2">
      <c r="A20" s="252"/>
      <c r="B20" s="479">
        <v>2003</v>
      </c>
      <c r="C20" s="600">
        <v>771.15619319000007</v>
      </c>
      <c r="D20" s="489">
        <v>469.23481389</v>
      </c>
      <c r="E20" s="489">
        <v>85.95632209</v>
      </c>
      <c r="F20" s="489">
        <v>204.48283437999999</v>
      </c>
      <c r="G20" s="489">
        <v>11.29259051</v>
      </c>
      <c r="H20" s="601">
        <v>0.18963231999999999</v>
      </c>
      <c r="I20" s="363">
        <v>1044.63155489</v>
      </c>
      <c r="J20" s="602">
        <v>3980.5143389499999</v>
      </c>
      <c r="K20" s="596"/>
      <c r="L20" s="241"/>
      <c r="M20" s="597"/>
      <c r="N20" s="270"/>
      <c r="O20" s="479">
        <v>2003</v>
      </c>
      <c r="P20" s="600">
        <f t="shared" si="3"/>
        <v>73.820878718449507</v>
      </c>
      <c r="Q20" s="489">
        <f t="shared" si="2"/>
        <v>44.918690393132017</v>
      </c>
      <c r="R20" s="489">
        <f t="shared" si="2"/>
        <v>8.2283865241894993</v>
      </c>
      <c r="S20" s="489">
        <f t="shared" si="2"/>
        <v>19.574636954321381</v>
      </c>
      <c r="T20" s="489">
        <f t="shared" si="2"/>
        <v>1.0810118129342852</v>
      </c>
      <c r="U20" s="601">
        <f t="shared" si="2"/>
        <v>1.8153033872308055E-2</v>
      </c>
      <c r="V20" s="363">
        <v>26.243632504174276</v>
      </c>
      <c r="W20" s="602">
        <v>100</v>
      </c>
      <c r="X20" s="598"/>
      <c r="Y20" s="598"/>
      <c r="Z20" s="599"/>
      <c r="AA20" s="270"/>
      <c r="AB20" s="233"/>
      <c r="AC20" s="233"/>
      <c r="AD20" s="233"/>
      <c r="AE20" s="242"/>
      <c r="AF20" s="242"/>
      <c r="AG20" s="242"/>
      <c r="AH20" s="242"/>
      <c r="AI20" s="242"/>
      <c r="BR20" s="513"/>
    </row>
    <row r="21" spans="1:70" ht="14.1" customHeight="1" x14ac:dyDescent="0.2">
      <c r="A21" s="252"/>
      <c r="B21" s="324">
        <v>2004</v>
      </c>
      <c r="C21" s="593">
        <v>788.25782593000008</v>
      </c>
      <c r="D21" s="473">
        <v>475.96882859999999</v>
      </c>
      <c r="E21" s="473">
        <v>89.053295670000011</v>
      </c>
      <c r="F21" s="473">
        <v>211.67030876999999</v>
      </c>
      <c r="G21" s="473">
        <v>11.382353139999999</v>
      </c>
      <c r="H21" s="594">
        <v>0.18303975</v>
      </c>
      <c r="I21" s="338">
        <v>1076.3566745799999</v>
      </c>
      <c r="J21" s="595">
        <v>4005.0109240000002</v>
      </c>
      <c r="K21" s="596"/>
      <c r="L21" s="241"/>
      <c r="M21" s="597"/>
      <c r="N21" s="270"/>
      <c r="O21" s="324">
        <v>2004</v>
      </c>
      <c r="P21" s="593">
        <f t="shared" si="3"/>
        <v>73.233886549510402</v>
      </c>
      <c r="Q21" s="473">
        <f t="shared" si="2"/>
        <v>44.220362993124517</v>
      </c>
      <c r="R21" s="473">
        <f t="shared" si="2"/>
        <v>8.2735860494151794</v>
      </c>
      <c r="S21" s="473">
        <f t="shared" si="2"/>
        <v>19.665443042158387</v>
      </c>
      <c r="T21" s="473">
        <f t="shared" si="2"/>
        <v>1.0574889726438919</v>
      </c>
      <c r="U21" s="594">
        <f t="shared" si="2"/>
        <v>1.7005492168422988E-2</v>
      </c>
      <c r="V21" s="338">
        <v>26.875249406435824</v>
      </c>
      <c r="W21" s="595">
        <v>100</v>
      </c>
      <c r="X21" s="598"/>
      <c r="Y21" s="598"/>
      <c r="Z21" s="599"/>
      <c r="AA21" s="270"/>
      <c r="AB21" s="233"/>
      <c r="AC21" s="233"/>
      <c r="AD21" s="233"/>
      <c r="AE21" s="242"/>
      <c r="AF21" s="242"/>
      <c r="AG21" s="242"/>
      <c r="AH21" s="242"/>
      <c r="AI21" s="242"/>
      <c r="BR21" s="513"/>
    </row>
    <row r="22" spans="1:70" ht="14.1" customHeight="1" x14ac:dyDescent="0.2">
      <c r="A22" s="252"/>
      <c r="B22" s="479">
        <v>2005</v>
      </c>
      <c r="C22" s="600">
        <v>787.66247965000002</v>
      </c>
      <c r="D22" s="489">
        <v>472.65596295</v>
      </c>
      <c r="E22" s="489">
        <v>90.084003800000005</v>
      </c>
      <c r="F22" s="489">
        <v>214.17930924000001</v>
      </c>
      <c r="G22" s="489">
        <v>10.56239836</v>
      </c>
      <c r="H22" s="601">
        <v>0.18080531</v>
      </c>
      <c r="I22" s="363">
        <v>1084.9742209999999</v>
      </c>
      <c r="J22" s="602">
        <v>3995.0609571999998</v>
      </c>
      <c r="K22" s="596"/>
      <c r="L22" s="241"/>
      <c r="M22" s="597"/>
      <c r="N22" s="270"/>
      <c r="O22" s="479">
        <v>2005</v>
      </c>
      <c r="P22" s="600">
        <f t="shared" si="3"/>
        <v>72.597345117013617</v>
      </c>
      <c r="Q22" s="489">
        <f t="shared" si="2"/>
        <v>43.56379661392895</v>
      </c>
      <c r="R22" s="489">
        <f t="shared" si="2"/>
        <v>8.3028704329003595</v>
      </c>
      <c r="S22" s="489">
        <f t="shared" si="2"/>
        <v>19.740497524687271</v>
      </c>
      <c r="T22" s="489">
        <f t="shared" si="2"/>
        <v>0.97351606660892265</v>
      </c>
      <c r="U22" s="601">
        <f t="shared" si="2"/>
        <v>1.6664479809792642E-2</v>
      </c>
      <c r="V22" s="363">
        <v>27.157889019055691</v>
      </c>
      <c r="W22" s="602">
        <v>100</v>
      </c>
      <c r="X22" s="598"/>
      <c r="Y22" s="598"/>
      <c r="Z22" s="599"/>
      <c r="AA22" s="270"/>
      <c r="AB22" s="233"/>
      <c r="AC22" s="233"/>
      <c r="AD22" s="233"/>
      <c r="AE22" s="242"/>
      <c r="AF22" s="242"/>
      <c r="AG22" s="242"/>
      <c r="AH22" s="242"/>
      <c r="AI22" s="242"/>
      <c r="BR22" s="513"/>
    </row>
    <row r="23" spans="1:70" ht="14.1" customHeight="1" x14ac:dyDescent="0.2">
      <c r="A23" s="252"/>
      <c r="B23" s="324">
        <v>2006</v>
      </c>
      <c r="C23" s="593">
        <v>795.95451957</v>
      </c>
      <c r="D23" s="473">
        <v>475.18028827999996</v>
      </c>
      <c r="E23" s="473">
        <v>91.981676300000004</v>
      </c>
      <c r="F23" s="473">
        <v>218.13100740000002</v>
      </c>
      <c r="G23" s="473">
        <v>10.504529130000002</v>
      </c>
      <c r="H23" s="594">
        <v>0.15701847000000002</v>
      </c>
      <c r="I23" s="338">
        <v>1109.08563899</v>
      </c>
      <c r="J23" s="595">
        <v>4020.50126512</v>
      </c>
      <c r="K23" s="596"/>
      <c r="L23" s="241"/>
      <c r="M23" s="597"/>
      <c r="N23" s="270"/>
      <c r="O23" s="324">
        <v>2006</v>
      </c>
      <c r="P23" s="593">
        <f t="shared" si="3"/>
        <v>71.766732124928055</v>
      </c>
      <c r="Q23" s="473">
        <f t="shared" si="2"/>
        <v>42.844327937807194</v>
      </c>
      <c r="R23" s="473">
        <f t="shared" si="2"/>
        <v>8.293469238657174</v>
      </c>
      <c r="S23" s="473">
        <f t="shared" si="2"/>
        <v>19.667643302878147</v>
      </c>
      <c r="T23" s="473">
        <f t="shared" si="2"/>
        <v>0.94713417618192741</v>
      </c>
      <c r="U23" s="594">
        <f t="shared" si="2"/>
        <v>1.4157470305267903E-2</v>
      </c>
      <c r="V23" s="338">
        <v>27.5857552542493</v>
      </c>
      <c r="W23" s="595">
        <v>100</v>
      </c>
      <c r="X23" s="598"/>
      <c r="Y23" s="598"/>
      <c r="Z23" s="599"/>
      <c r="AA23" s="270"/>
      <c r="AB23" s="233"/>
      <c r="AC23" s="233"/>
      <c r="AD23" s="233"/>
      <c r="AE23" s="242"/>
      <c r="AF23" s="242"/>
      <c r="AG23" s="242"/>
      <c r="AH23" s="242"/>
      <c r="AI23" s="242"/>
      <c r="BR23" s="513"/>
    </row>
    <row r="24" spans="1:70" ht="14.1" customHeight="1" x14ac:dyDescent="0.2">
      <c r="A24" s="252"/>
      <c r="B24" s="479">
        <v>2007</v>
      </c>
      <c r="C24" s="600">
        <v>805.73233433999997</v>
      </c>
      <c r="D24" s="489">
        <v>482.0652235</v>
      </c>
      <c r="E24" s="489">
        <v>94.548877189999999</v>
      </c>
      <c r="F24" s="489">
        <v>218.46677525999999</v>
      </c>
      <c r="G24" s="489">
        <v>10.491051069999999</v>
      </c>
      <c r="H24" s="601">
        <v>0.16040731999999999</v>
      </c>
      <c r="I24" s="363">
        <v>1129.63620373</v>
      </c>
      <c r="J24" s="602">
        <v>3997.2775680200002</v>
      </c>
      <c r="K24" s="596"/>
      <c r="L24" s="241"/>
      <c r="M24" s="597"/>
      <c r="N24" s="270"/>
      <c r="O24" s="479">
        <v>2007</v>
      </c>
      <c r="P24" s="600">
        <f t="shared" si="3"/>
        <v>71.326709579554347</v>
      </c>
      <c r="Q24" s="489">
        <f t="shared" si="2"/>
        <v>42.674377990741242</v>
      </c>
      <c r="R24" s="489">
        <f t="shared" si="2"/>
        <v>8.3698518937162714</v>
      </c>
      <c r="S24" s="489">
        <f t="shared" si="2"/>
        <v>19.339569193925801</v>
      </c>
      <c r="T24" s="489">
        <f t="shared" si="2"/>
        <v>0.92871059154788893</v>
      </c>
      <c r="U24" s="601">
        <f t="shared" si="2"/>
        <v>1.4199909623146227E-2</v>
      </c>
      <c r="V24" s="363">
        <v>28.260139169908854</v>
      </c>
      <c r="W24" s="602">
        <v>100</v>
      </c>
      <c r="X24" s="598"/>
      <c r="Y24" s="598"/>
      <c r="Z24" s="599"/>
      <c r="AA24" s="270"/>
      <c r="AB24" s="233"/>
      <c r="AC24" s="233"/>
      <c r="AD24" s="233"/>
      <c r="AE24" s="242"/>
      <c r="AF24" s="242"/>
      <c r="AG24" s="242"/>
      <c r="AH24" s="242"/>
      <c r="AI24" s="242"/>
      <c r="BR24" s="513"/>
    </row>
    <row r="25" spans="1:70" ht="14.1" customHeight="1" x14ac:dyDescent="0.2">
      <c r="A25" s="252"/>
      <c r="B25" s="324">
        <v>2008</v>
      </c>
      <c r="C25" s="593">
        <v>788.36090824999997</v>
      </c>
      <c r="D25" s="473">
        <v>475.00073382000005</v>
      </c>
      <c r="E25" s="473">
        <v>90.506401729999993</v>
      </c>
      <c r="F25" s="473">
        <v>211.70068906999998</v>
      </c>
      <c r="G25" s="473">
        <v>10.97343345</v>
      </c>
      <c r="H25" s="594">
        <v>0.17965019000000002</v>
      </c>
      <c r="I25" s="338">
        <v>1111.1293433999999</v>
      </c>
      <c r="J25" s="595">
        <v>3913.4659135400002</v>
      </c>
      <c r="K25" s="596"/>
      <c r="L25" s="241"/>
      <c r="M25" s="597"/>
      <c r="N25" s="270"/>
      <c r="O25" s="324">
        <v>2008</v>
      </c>
      <c r="P25" s="593">
        <f t="shared" si="3"/>
        <v>70.95131749807409</v>
      </c>
      <c r="Q25" s="473">
        <f t="shared" si="2"/>
        <v>42.749364566911865</v>
      </c>
      <c r="R25" s="473">
        <f t="shared" si="2"/>
        <v>8.1454424966453463</v>
      </c>
      <c r="S25" s="473">
        <f t="shared" si="2"/>
        <v>19.052749378592281</v>
      </c>
      <c r="T25" s="473">
        <f t="shared" si="2"/>
        <v>0.9875928050304067</v>
      </c>
      <c r="U25" s="594">
        <f t="shared" si="2"/>
        <v>1.6168251794186215E-2</v>
      </c>
      <c r="V25" s="338">
        <v>28.392462536997204</v>
      </c>
      <c r="W25" s="595">
        <v>100</v>
      </c>
      <c r="X25" s="598"/>
      <c r="Y25" s="598"/>
      <c r="Z25" s="599"/>
      <c r="AA25" s="270"/>
      <c r="AB25" s="233"/>
      <c r="AC25" s="233"/>
      <c r="AD25" s="233"/>
      <c r="AE25" s="242"/>
      <c r="AF25" s="242"/>
      <c r="AG25" s="242"/>
      <c r="AH25" s="242"/>
      <c r="AI25" s="242"/>
      <c r="BR25" s="513"/>
    </row>
    <row r="26" spans="1:70" ht="14.1" customHeight="1" x14ac:dyDescent="0.2">
      <c r="A26" s="252"/>
      <c r="B26" s="479">
        <v>2009</v>
      </c>
      <c r="C26" s="600">
        <v>768.62378497000009</v>
      </c>
      <c r="D26" s="489">
        <v>470.62798924000003</v>
      </c>
      <c r="E26" s="489">
        <v>87.259843660000001</v>
      </c>
      <c r="F26" s="489">
        <v>199.86776915999999</v>
      </c>
      <c r="G26" s="489">
        <v>10.67978375</v>
      </c>
      <c r="H26" s="601">
        <v>0.18839915999999998</v>
      </c>
      <c r="I26" s="363">
        <v>1061.40371684</v>
      </c>
      <c r="J26" s="602">
        <v>3591.3277637200003</v>
      </c>
      <c r="K26" s="596"/>
      <c r="L26" s="241"/>
      <c r="M26" s="597"/>
      <c r="N26" s="270"/>
      <c r="O26" s="479">
        <v>2009</v>
      </c>
      <c r="P26" s="600">
        <f t="shared" si="3"/>
        <v>72.415780421265026</v>
      </c>
      <c r="Q26" s="489">
        <f t="shared" si="2"/>
        <v>44.340148971886848</v>
      </c>
      <c r="R26" s="489">
        <f t="shared" si="2"/>
        <v>8.2211737414853872</v>
      </c>
      <c r="S26" s="489">
        <f t="shared" si="2"/>
        <v>18.830513403047451</v>
      </c>
      <c r="T26" s="489">
        <f t="shared" si="2"/>
        <v>1.0061943048207651</v>
      </c>
      <c r="U26" s="601">
        <f t="shared" si="2"/>
        <v>1.7750000024580655E-2</v>
      </c>
      <c r="V26" s="363">
        <v>29.554632344126887</v>
      </c>
      <c r="W26" s="602">
        <v>100</v>
      </c>
      <c r="X26" s="598"/>
      <c r="Y26" s="598"/>
      <c r="Z26" s="599"/>
      <c r="AA26" s="270"/>
      <c r="AB26" s="233"/>
      <c r="AC26" s="233"/>
      <c r="AD26" s="233"/>
      <c r="AE26" s="242"/>
      <c r="AF26" s="242"/>
      <c r="AG26" s="242"/>
      <c r="AH26" s="242"/>
      <c r="AI26" s="242"/>
      <c r="BR26" s="513"/>
    </row>
    <row r="27" spans="1:70" ht="14.1" customHeight="1" x14ac:dyDescent="0.2">
      <c r="A27" s="252"/>
      <c r="B27" s="324">
        <v>2010</v>
      </c>
      <c r="C27" s="593">
        <v>763.42752295999992</v>
      </c>
      <c r="D27" s="473">
        <v>465.18544255</v>
      </c>
      <c r="E27" s="473">
        <v>85.957614710000001</v>
      </c>
      <c r="F27" s="473">
        <v>201.64016462000001</v>
      </c>
      <c r="G27" s="473">
        <v>10.514154080000001</v>
      </c>
      <c r="H27" s="594">
        <v>0.13014699999999998</v>
      </c>
      <c r="I27" s="338">
        <v>1057.0623555</v>
      </c>
      <c r="J27" s="595">
        <v>3693.3147948699998</v>
      </c>
      <c r="K27" s="596"/>
      <c r="L27" s="241"/>
      <c r="M27" s="597"/>
      <c r="N27" s="270"/>
      <c r="O27" s="324">
        <v>2010</v>
      </c>
      <c r="P27" s="593">
        <f t="shared" si="3"/>
        <v>72.221616727510067</v>
      </c>
      <c r="Q27" s="473">
        <f t="shared" si="2"/>
        <v>44.007379520195208</v>
      </c>
      <c r="R27" s="473">
        <f t="shared" si="2"/>
        <v>8.1317449498370671</v>
      </c>
      <c r="S27" s="473">
        <f t="shared" si="2"/>
        <v>19.075522231100773</v>
      </c>
      <c r="T27" s="473">
        <f t="shared" si="2"/>
        <v>0.99465788610234929</v>
      </c>
      <c r="U27" s="594">
        <f t="shared" si="2"/>
        <v>1.2312140274680323E-2</v>
      </c>
      <c r="V27" s="338">
        <v>28.620965561025439</v>
      </c>
      <c r="W27" s="595">
        <v>100</v>
      </c>
      <c r="X27" s="598"/>
      <c r="Y27" s="598"/>
      <c r="Z27" s="599"/>
      <c r="AA27" s="270"/>
      <c r="AB27" s="233"/>
      <c r="AC27" s="233"/>
      <c r="AD27" s="233"/>
      <c r="AE27" s="242"/>
      <c r="AF27" s="242"/>
      <c r="AG27" s="242"/>
      <c r="AH27" s="242"/>
      <c r="AI27" s="242"/>
      <c r="BR27" s="513"/>
    </row>
    <row r="28" spans="1:70" ht="14.1" customHeight="1" x14ac:dyDescent="0.2">
      <c r="A28" s="252"/>
      <c r="B28" s="479">
        <v>2011</v>
      </c>
      <c r="C28" s="600">
        <v>756.25386675000004</v>
      </c>
      <c r="D28" s="489">
        <v>459.23093434999998</v>
      </c>
      <c r="E28" s="489">
        <v>85.61717797</v>
      </c>
      <c r="F28" s="489">
        <v>200.96385825999999</v>
      </c>
      <c r="G28" s="489">
        <v>10.316577069999999</v>
      </c>
      <c r="H28" s="601">
        <v>0.12531910000000002</v>
      </c>
      <c r="I28" s="363">
        <v>1050.7441904899999</v>
      </c>
      <c r="J28" s="602">
        <v>3596.7028581500003</v>
      </c>
      <c r="K28" s="596"/>
      <c r="L28" s="241"/>
      <c r="M28" s="597"/>
      <c r="N28" s="270"/>
      <c r="O28" s="479">
        <v>2011</v>
      </c>
      <c r="P28" s="600">
        <f t="shared" si="3"/>
        <v>71.973166598935137</v>
      </c>
      <c r="Q28" s="489">
        <f t="shared" si="2"/>
        <v>43.705303203803012</v>
      </c>
      <c r="R28" s="489">
        <f t="shared" si="2"/>
        <v>8.1482418599025142</v>
      </c>
      <c r="S28" s="489">
        <f t="shared" si="2"/>
        <v>19.125859564951131</v>
      </c>
      <c r="T28" s="489">
        <f t="shared" si="2"/>
        <v>0.98183527097960988</v>
      </c>
      <c r="U28" s="601">
        <f t="shared" si="2"/>
        <v>1.1926699298861618E-2</v>
      </c>
      <c r="V28" s="363">
        <v>29.214095017859233</v>
      </c>
      <c r="W28" s="602">
        <v>100</v>
      </c>
      <c r="X28" s="598"/>
      <c r="Y28" s="598"/>
      <c r="Z28" s="599"/>
      <c r="AA28" s="270"/>
      <c r="AB28" s="233"/>
      <c r="AC28" s="233"/>
      <c r="AD28" s="233"/>
      <c r="AE28" s="242"/>
      <c r="AF28" s="242"/>
      <c r="AG28" s="242"/>
      <c r="AH28" s="242"/>
      <c r="AI28" s="242"/>
      <c r="AJ28" s="243"/>
      <c r="AK28" s="243"/>
      <c r="AL28" s="243"/>
      <c r="AM28" s="243"/>
      <c r="AN28" s="243"/>
      <c r="AO28" s="243"/>
      <c r="BR28" s="513"/>
    </row>
    <row r="29" spans="1:70" ht="14.1" customHeight="1" x14ac:dyDescent="0.2">
      <c r="A29" s="252"/>
      <c r="B29" s="324">
        <v>2012</v>
      </c>
      <c r="C29" s="593">
        <v>729.44078980999996</v>
      </c>
      <c r="D29" s="473">
        <v>441.04749021000003</v>
      </c>
      <c r="E29" s="473">
        <v>82.515221199999999</v>
      </c>
      <c r="F29" s="473">
        <v>195.65313835000001</v>
      </c>
      <c r="G29" s="473">
        <v>10.10997401</v>
      </c>
      <c r="H29" s="594">
        <v>0.11496604000000001</v>
      </c>
      <c r="I29" s="338">
        <v>1009.08119282</v>
      </c>
      <c r="J29" s="595">
        <v>3511.3923777800001</v>
      </c>
      <c r="K29" s="596"/>
      <c r="L29" s="241"/>
      <c r="M29" s="597"/>
      <c r="N29" s="270"/>
      <c r="O29" s="324">
        <v>2012</v>
      </c>
      <c r="P29" s="593">
        <f t="shared" si="3"/>
        <v>72.287621154794195</v>
      </c>
      <c r="Q29" s="473">
        <f t="shared" si="2"/>
        <v>43.707829790924876</v>
      </c>
      <c r="R29" s="473">
        <f t="shared" si="2"/>
        <v>8.1772628195954375</v>
      </c>
      <c r="S29" s="473">
        <f t="shared" si="2"/>
        <v>19.389236440253487</v>
      </c>
      <c r="T29" s="473">
        <f t="shared" si="2"/>
        <v>1.0018989633278617</v>
      </c>
      <c r="U29" s="594">
        <f t="shared" si="2"/>
        <v>1.1393140692545607E-2</v>
      </c>
      <c r="V29" s="338">
        <v>28.737352145702644</v>
      </c>
      <c r="W29" s="595">
        <v>100</v>
      </c>
      <c r="X29" s="598"/>
      <c r="Y29" s="598"/>
      <c r="Z29" s="599"/>
      <c r="AA29" s="270"/>
      <c r="AB29" s="233"/>
      <c r="AC29" s="233"/>
      <c r="AD29" s="233"/>
      <c r="AE29" s="242"/>
      <c r="AF29" s="242"/>
      <c r="AG29" s="242"/>
      <c r="AH29" s="242"/>
      <c r="AI29" s="242"/>
      <c r="AJ29" s="243"/>
      <c r="AK29" s="243"/>
      <c r="AL29" s="243"/>
      <c r="AM29" s="243"/>
      <c r="AN29" s="243"/>
      <c r="AO29" s="243"/>
      <c r="BR29" s="513"/>
    </row>
    <row r="30" spans="1:70" ht="14.1" customHeight="1" x14ac:dyDescent="0.2">
      <c r="A30" s="252"/>
      <c r="B30" s="479">
        <v>2013</v>
      </c>
      <c r="C30" s="600">
        <v>726.24072028000001</v>
      </c>
      <c r="D30" s="489">
        <v>443.63208782999999</v>
      </c>
      <c r="E30" s="489">
        <v>79.036693249999999</v>
      </c>
      <c r="F30" s="489">
        <v>193.65679494</v>
      </c>
      <c r="G30" s="489">
        <v>9.8120285999999997</v>
      </c>
      <c r="H30" s="601">
        <v>0.10311566000000001</v>
      </c>
      <c r="I30" s="363">
        <v>996.36623802999998</v>
      </c>
      <c r="J30" s="602">
        <v>3420.8036303399999</v>
      </c>
      <c r="K30" s="596"/>
      <c r="L30" s="241"/>
      <c r="M30" s="597"/>
      <c r="N30" s="270"/>
      <c r="O30" s="479">
        <v>2013</v>
      </c>
      <c r="P30" s="600">
        <f t="shared" si="3"/>
        <v>72.888933060990908</v>
      </c>
      <c r="Q30" s="489">
        <f t="shared" si="2"/>
        <v>44.525002042134879</v>
      </c>
      <c r="R30" s="489">
        <f t="shared" si="2"/>
        <v>7.9324941204621844</v>
      </c>
      <c r="S30" s="489">
        <f t="shared" si="2"/>
        <v>19.436306405051944</v>
      </c>
      <c r="T30" s="489">
        <f t="shared" si="2"/>
        <v>0.98478132091269888</v>
      </c>
      <c r="U30" s="601">
        <f t="shared" si="2"/>
        <v>1.034917242919418E-2</v>
      </c>
      <c r="V30" s="363">
        <v>29.126671557319682</v>
      </c>
      <c r="W30" s="602">
        <v>100</v>
      </c>
      <c r="X30" s="598"/>
      <c r="Y30" s="598"/>
      <c r="Z30" s="599"/>
      <c r="AA30" s="270"/>
      <c r="AB30" s="233"/>
      <c r="AC30" s="233"/>
      <c r="AD30" s="233"/>
      <c r="AE30" s="242"/>
      <c r="AF30" s="242"/>
      <c r="AG30" s="242"/>
      <c r="AH30" s="242"/>
      <c r="AI30" s="242"/>
      <c r="AJ30" s="243"/>
      <c r="AK30" s="243"/>
      <c r="AL30" s="243"/>
      <c r="AM30" s="243"/>
      <c r="AN30" s="243"/>
      <c r="AO30" s="243"/>
      <c r="BR30" s="513"/>
    </row>
    <row r="31" spans="1:70" ht="14.1" customHeight="1" x14ac:dyDescent="0.2">
      <c r="A31" s="252"/>
      <c r="B31" s="324">
        <v>2014</v>
      </c>
      <c r="C31" s="593">
        <v>734.59826167000006</v>
      </c>
      <c r="D31" s="473">
        <v>454.16989760999996</v>
      </c>
      <c r="E31" s="473">
        <v>78.934240299999999</v>
      </c>
      <c r="F31" s="473">
        <v>191.34556492000002</v>
      </c>
      <c r="G31" s="473">
        <v>10.06511003</v>
      </c>
      <c r="H31" s="594">
        <v>8.3448809999999998E-2</v>
      </c>
      <c r="I31" s="338">
        <v>1000.6124945900001</v>
      </c>
      <c r="J31" s="595">
        <v>3282.2482407699999</v>
      </c>
      <c r="K31" s="596"/>
      <c r="L31" s="241"/>
      <c r="M31" s="597"/>
      <c r="N31" s="270"/>
      <c r="O31" s="324">
        <v>2014</v>
      </c>
      <c r="P31" s="593">
        <f t="shared" si="3"/>
        <v>73.414859962447395</v>
      </c>
      <c r="Q31" s="473">
        <f t="shared" si="2"/>
        <v>45.389189128214475</v>
      </c>
      <c r="R31" s="473">
        <f t="shared" si="2"/>
        <v>7.8885923098874784</v>
      </c>
      <c r="S31" s="473">
        <f t="shared" si="2"/>
        <v>19.122843853594258</v>
      </c>
      <c r="T31" s="473">
        <f t="shared" si="2"/>
        <v>1.0058948978169784</v>
      </c>
      <c r="U31" s="594">
        <f t="shared" si="2"/>
        <v>8.3397729341959746E-3</v>
      </c>
      <c r="V31" s="338">
        <v>30.485582478528841</v>
      </c>
      <c r="W31" s="595">
        <v>100</v>
      </c>
      <c r="X31" s="598"/>
      <c r="Y31" s="598"/>
      <c r="Z31" s="599"/>
      <c r="AA31" s="270"/>
      <c r="AB31" s="233"/>
      <c r="AC31" s="233"/>
      <c r="AD31" s="233"/>
      <c r="AE31" s="242"/>
      <c r="AF31" s="242"/>
      <c r="AG31" s="242"/>
      <c r="AH31" s="242"/>
      <c r="AI31" s="242"/>
      <c r="AJ31" s="243"/>
      <c r="AK31" s="243"/>
      <c r="AL31" s="243"/>
      <c r="AM31" s="243"/>
      <c r="AN31" s="243"/>
      <c r="AO31" s="243"/>
      <c r="BR31" s="513"/>
    </row>
    <row r="32" spans="1:70" ht="14.1" customHeight="1" x14ac:dyDescent="0.2">
      <c r="A32" s="252"/>
      <c r="B32" s="479">
        <v>2015</v>
      </c>
      <c r="C32" s="600">
        <v>748.82743874000005</v>
      </c>
      <c r="D32" s="489">
        <v>462.5301111</v>
      </c>
      <c r="E32" s="489">
        <v>80.464949600000011</v>
      </c>
      <c r="F32" s="489">
        <v>195.66278756</v>
      </c>
      <c r="G32" s="489">
        <v>10.087691189999999</v>
      </c>
      <c r="H32" s="601">
        <v>8.189929E-2</v>
      </c>
      <c r="I32" s="363">
        <v>1021.4350011499999</v>
      </c>
      <c r="J32" s="602">
        <v>3340.7168036799999</v>
      </c>
      <c r="K32" s="596"/>
      <c r="L32" s="241"/>
      <c r="M32" s="597"/>
      <c r="N32" s="270"/>
      <c r="O32" s="479">
        <v>2015</v>
      </c>
      <c r="P32" s="600">
        <f t="shared" si="3"/>
        <v>73.311315736872146</v>
      </c>
      <c r="Q32" s="489">
        <f t="shared" si="2"/>
        <v>45.282383174578179</v>
      </c>
      <c r="R32" s="489">
        <f t="shared" si="2"/>
        <v>7.8776377850188384</v>
      </c>
      <c r="S32" s="489">
        <f t="shared" si="2"/>
        <v>19.155676801725978</v>
      </c>
      <c r="T32" s="489">
        <f t="shared" si="2"/>
        <v>0.98759991371380473</v>
      </c>
      <c r="U32" s="601">
        <f t="shared" si="2"/>
        <v>8.0180618353387443E-3</v>
      </c>
      <c r="V32" s="363">
        <v>30.575324434110307</v>
      </c>
      <c r="W32" s="602">
        <v>100</v>
      </c>
      <c r="X32" s="598"/>
      <c r="Y32" s="598"/>
      <c r="Z32" s="599"/>
      <c r="AA32" s="270"/>
      <c r="AB32" s="233"/>
      <c r="AC32" s="233"/>
      <c r="AD32" s="233"/>
      <c r="AE32" s="244"/>
      <c r="AF32" s="244"/>
      <c r="AG32" s="242"/>
      <c r="AH32" s="242"/>
      <c r="AI32" s="242"/>
      <c r="AJ32" s="243"/>
      <c r="AK32" s="243"/>
      <c r="AL32" s="243"/>
      <c r="AM32" s="243"/>
      <c r="AN32" s="243"/>
      <c r="AO32" s="243"/>
      <c r="BR32" s="513"/>
    </row>
    <row r="33" spans="1:70" ht="14.1" customHeight="1" x14ac:dyDescent="0.2">
      <c r="A33" s="252"/>
      <c r="B33" s="324">
        <v>2016</v>
      </c>
      <c r="C33" s="593">
        <v>764.92712355999993</v>
      </c>
      <c r="D33" s="473">
        <v>473.40077853000003</v>
      </c>
      <c r="E33" s="473">
        <v>81.477511379999996</v>
      </c>
      <c r="F33" s="473">
        <v>200.14745877999999</v>
      </c>
      <c r="G33" s="473">
        <v>9.8090577799999998</v>
      </c>
      <c r="H33" s="594">
        <v>9.2317089999999991E-2</v>
      </c>
      <c r="I33" s="338">
        <v>1048.9134312000001</v>
      </c>
      <c r="J33" s="595">
        <v>3358.1485899499999</v>
      </c>
      <c r="K33" s="596"/>
      <c r="L33" s="241"/>
      <c r="M33" s="597"/>
      <c r="N33" s="270"/>
      <c r="O33" s="324">
        <v>2016</v>
      </c>
      <c r="P33" s="593">
        <f t="shared" si="3"/>
        <v>72.925667725018243</v>
      </c>
      <c r="Q33" s="473">
        <f t="shared" si="2"/>
        <v>45.132492772869739</v>
      </c>
      <c r="R33" s="473">
        <f t="shared" si="2"/>
        <v>7.7678013224395812</v>
      </c>
      <c r="S33" s="473">
        <f t="shared" si="2"/>
        <v>19.081408706057186</v>
      </c>
      <c r="T33" s="473">
        <f t="shared" si="2"/>
        <v>0.93516371210711213</v>
      </c>
      <c r="U33" s="594">
        <f t="shared" si="2"/>
        <v>8.8012115446348543E-3</v>
      </c>
      <c r="V33" s="338">
        <v>31.234872522886715</v>
      </c>
      <c r="W33" s="595">
        <v>100</v>
      </c>
      <c r="X33" s="598"/>
      <c r="Y33" s="598"/>
      <c r="Z33" s="599"/>
      <c r="AA33" s="270"/>
      <c r="AB33" s="233"/>
      <c r="AC33" s="233"/>
      <c r="AD33" s="233"/>
      <c r="AE33" s="244"/>
      <c r="AF33" s="244"/>
      <c r="AG33" s="242"/>
      <c r="AH33" s="242"/>
      <c r="AI33" s="242"/>
      <c r="AJ33" s="243"/>
      <c r="AK33" s="243"/>
      <c r="AL33" s="243"/>
      <c r="AM33" s="243"/>
      <c r="AN33" s="243"/>
      <c r="AO33" s="243"/>
      <c r="BR33" s="513"/>
    </row>
    <row r="34" spans="1:70" ht="14.1" customHeight="1" x14ac:dyDescent="0.2">
      <c r="A34" s="252"/>
      <c r="B34" s="479">
        <v>2017</v>
      </c>
      <c r="C34" s="600">
        <v>777.20394495000005</v>
      </c>
      <c r="D34" s="489">
        <v>479.80958672999998</v>
      </c>
      <c r="E34" s="489">
        <v>82.734129690000003</v>
      </c>
      <c r="F34" s="489">
        <v>204.87628479</v>
      </c>
      <c r="G34" s="489">
        <v>9.6859057400000008</v>
      </c>
      <c r="H34" s="601">
        <v>9.8038E-2</v>
      </c>
      <c r="I34" s="363">
        <v>1074.2473577799999</v>
      </c>
      <c r="J34" s="602">
        <v>3392.63526993</v>
      </c>
      <c r="K34" s="596"/>
      <c r="L34" s="241"/>
      <c r="M34" s="597"/>
      <c r="N34" s="270"/>
      <c r="O34" s="479">
        <v>2017</v>
      </c>
      <c r="P34" s="600">
        <f t="shared" si="3"/>
        <v>72.348695048795946</v>
      </c>
      <c r="Q34" s="489">
        <f t="shared" si="2"/>
        <v>44.664721142210375</v>
      </c>
      <c r="R34" s="489">
        <f t="shared" si="2"/>
        <v>7.7015902427700924</v>
      </c>
      <c r="S34" s="489">
        <f t="shared" si="2"/>
        <v>19.071611701553522</v>
      </c>
      <c r="T34" s="489">
        <f t="shared" si="2"/>
        <v>0.90164575875862873</v>
      </c>
      <c r="U34" s="601">
        <f t="shared" si="2"/>
        <v>9.1262035033161937E-3</v>
      </c>
      <c r="V34" s="363">
        <v>31.664098033213122</v>
      </c>
      <c r="W34" s="602">
        <v>100</v>
      </c>
      <c r="X34" s="598"/>
      <c r="Y34" s="598"/>
      <c r="Z34" s="606"/>
      <c r="AA34" s="606"/>
      <c r="AB34" s="233"/>
      <c r="AC34" s="233"/>
      <c r="AD34" s="233"/>
      <c r="AE34" s="244"/>
      <c r="AF34" s="244"/>
      <c r="AG34" s="242"/>
      <c r="AH34" s="242"/>
      <c r="AI34" s="242"/>
      <c r="AJ34" s="243"/>
      <c r="AK34" s="243"/>
      <c r="AL34" s="243"/>
      <c r="AM34" s="243"/>
      <c r="AN34" s="243"/>
      <c r="AO34" s="243"/>
      <c r="BR34" s="513"/>
    </row>
    <row r="35" spans="1:70" ht="14.1" customHeight="1" x14ac:dyDescent="0.2">
      <c r="A35" s="252"/>
      <c r="B35" s="324">
        <v>2018</v>
      </c>
      <c r="C35" s="593">
        <v>777.64061717999994</v>
      </c>
      <c r="D35" s="473">
        <v>475.98198725000003</v>
      </c>
      <c r="E35" s="473">
        <v>85.083242939999991</v>
      </c>
      <c r="F35" s="473">
        <v>206.93952655999999</v>
      </c>
      <c r="G35" s="473">
        <v>9.5380560299999999</v>
      </c>
      <c r="H35" s="594">
        <v>9.78044E-2</v>
      </c>
      <c r="I35" s="338">
        <v>1084.6535072199999</v>
      </c>
      <c r="J35" s="595">
        <v>3327.2138172099999</v>
      </c>
      <c r="K35" s="596"/>
      <c r="L35" s="241"/>
      <c r="M35" s="597"/>
      <c r="N35" s="270"/>
      <c r="O35" s="324">
        <v>2018</v>
      </c>
      <c r="P35" s="593">
        <f t="shared" si="3"/>
        <v>71.694841901458148</v>
      </c>
      <c r="Q35" s="473">
        <f t="shared" si="2"/>
        <v>43.883321639733261</v>
      </c>
      <c r="R35" s="473">
        <f t="shared" si="2"/>
        <v>7.844278598985122</v>
      </c>
      <c r="S35" s="473">
        <f t="shared" si="2"/>
        <v>19.07886022425653</v>
      </c>
      <c r="T35" s="473">
        <f t="shared" si="2"/>
        <v>0.87936432847078772</v>
      </c>
      <c r="U35" s="594">
        <f t="shared" si="2"/>
        <v>9.0171100124569435E-3</v>
      </c>
      <c r="V35" s="338">
        <v>32.599453080220876</v>
      </c>
      <c r="W35" s="595">
        <v>100</v>
      </c>
      <c r="X35" s="598"/>
      <c r="Y35" s="598"/>
      <c r="Z35" s="599"/>
      <c r="AA35" s="270"/>
      <c r="AB35" s="233"/>
      <c r="AC35" s="233"/>
      <c r="AD35" s="233"/>
      <c r="AE35" s="244"/>
      <c r="AF35" s="244"/>
      <c r="AG35" s="242"/>
      <c r="AH35" s="242"/>
      <c r="AI35" s="242"/>
      <c r="AJ35" s="243"/>
      <c r="AK35" s="243"/>
      <c r="AL35" s="243"/>
      <c r="AM35" s="243"/>
      <c r="AN35" s="243"/>
      <c r="AO35" s="243"/>
      <c r="BR35" s="513"/>
    </row>
    <row r="36" spans="1:70" ht="14.1" customHeight="1" x14ac:dyDescent="0.2">
      <c r="A36" s="252"/>
      <c r="B36" s="479">
        <v>2019</v>
      </c>
      <c r="C36" s="600">
        <v>783.58741111999996</v>
      </c>
      <c r="D36" s="489">
        <v>479.61467041000003</v>
      </c>
      <c r="E36" s="489">
        <v>85.374498269999989</v>
      </c>
      <c r="F36" s="489">
        <v>208.54770686999998</v>
      </c>
      <c r="G36" s="489">
        <v>9.9656116899999994</v>
      </c>
      <c r="H36" s="601">
        <v>8.4923879999999993E-2</v>
      </c>
      <c r="I36" s="363">
        <v>1092.3436344699999</v>
      </c>
      <c r="J36" s="602">
        <v>3186.0642624400002</v>
      </c>
      <c r="K36" s="596"/>
      <c r="L36" s="241"/>
      <c r="M36" s="597"/>
      <c r="N36" s="270"/>
      <c r="O36" s="479">
        <v>2019</v>
      </c>
      <c r="P36" s="600">
        <f t="shared" si="3"/>
        <v>71.734515256290479</v>
      </c>
      <c r="Q36" s="489">
        <f t="shared" si="3"/>
        <v>43.906940570281883</v>
      </c>
      <c r="R36" s="489">
        <f t="shared" si="3"/>
        <v>7.815718019121638</v>
      </c>
      <c r="S36" s="489">
        <f t="shared" si="3"/>
        <v>19.091767488642564</v>
      </c>
      <c r="T36" s="489">
        <f t="shared" si="3"/>
        <v>0.912314712653154</v>
      </c>
      <c r="U36" s="601">
        <f t="shared" si="3"/>
        <v>7.7744655912426932E-3</v>
      </c>
      <c r="V36" s="363">
        <v>34.285047145704603</v>
      </c>
      <c r="W36" s="602">
        <v>100</v>
      </c>
      <c r="X36" s="598"/>
      <c r="Y36" s="598"/>
      <c r="Z36" s="606"/>
      <c r="AA36" s="606"/>
      <c r="AB36" s="233"/>
      <c r="AC36" s="233"/>
      <c r="AD36" s="233"/>
      <c r="AE36" s="244"/>
      <c r="AF36" s="244"/>
      <c r="AG36" s="242"/>
      <c r="AH36" s="242"/>
      <c r="AI36" s="242"/>
      <c r="AJ36" s="243"/>
      <c r="AK36" s="243"/>
      <c r="AL36" s="243"/>
      <c r="AM36" s="243"/>
      <c r="AN36" s="243"/>
      <c r="AO36" s="243"/>
      <c r="BR36" s="513"/>
    </row>
    <row r="37" spans="1:70" ht="14.1" customHeight="1" x14ac:dyDescent="0.2">
      <c r="A37" s="252"/>
      <c r="B37" s="324">
        <v>2020</v>
      </c>
      <c r="C37" s="593">
        <v>681.58231363000004</v>
      </c>
      <c r="D37" s="473">
        <v>405.60471772999995</v>
      </c>
      <c r="E37" s="473">
        <v>75.112076909999999</v>
      </c>
      <c r="F37" s="473">
        <v>192.26950011</v>
      </c>
      <c r="G37" s="473">
        <v>8.5132363299999998</v>
      </c>
      <c r="H37" s="594">
        <v>8.2782549999999996E-2</v>
      </c>
      <c r="I37" s="338">
        <v>888.84995246999995</v>
      </c>
      <c r="J37" s="595">
        <v>2809.0264711499999</v>
      </c>
      <c r="K37" s="596"/>
      <c r="L37" s="241"/>
      <c r="M37" s="597"/>
      <c r="N37" s="270"/>
      <c r="O37" s="324">
        <v>2020</v>
      </c>
      <c r="P37" s="593">
        <f t="shared" ref="P37:U37" si="4">IF(ISERROR((C37/$I37)*100),"",(C37/$I37)*100)</f>
        <v>76.681369193525882</v>
      </c>
      <c r="Q37" s="473">
        <f t="shared" si="4"/>
        <v>45.632529607823734</v>
      </c>
      <c r="R37" s="473">
        <f t="shared" si="4"/>
        <v>8.4504788126807195</v>
      </c>
      <c r="S37" s="473">
        <f t="shared" si="4"/>
        <v>21.6312662869259</v>
      </c>
      <c r="T37" s="473">
        <f t="shared" si="4"/>
        <v>0.95778104125930452</v>
      </c>
      <c r="U37" s="594">
        <f t="shared" si="4"/>
        <v>9.3134448362131219E-3</v>
      </c>
      <c r="V37" s="338">
        <v>31.642633545781777</v>
      </c>
      <c r="W37" s="595">
        <v>100</v>
      </c>
      <c r="X37" s="598"/>
      <c r="Y37" s="598"/>
      <c r="Z37" s="599"/>
      <c r="AA37" s="270"/>
      <c r="AB37" s="233"/>
      <c r="AC37" s="233"/>
      <c r="AD37" s="233"/>
      <c r="AE37" s="244"/>
      <c r="AF37" s="244"/>
      <c r="AG37" s="242"/>
      <c r="AH37" s="242"/>
      <c r="AI37" s="242"/>
      <c r="AJ37" s="243"/>
      <c r="AK37" s="243"/>
      <c r="AL37" s="243"/>
      <c r="AM37" s="243"/>
      <c r="AN37" s="243"/>
      <c r="AO37" s="243"/>
      <c r="BR37" s="513"/>
    </row>
    <row r="38" spans="1:70" ht="11.1" customHeight="1" x14ac:dyDescent="0.2">
      <c r="A38" s="248"/>
      <c r="B38" s="509"/>
      <c r="C38" s="254"/>
      <c r="D38" s="254"/>
      <c r="E38" s="254"/>
      <c r="F38" s="254"/>
      <c r="G38" s="254"/>
      <c r="H38" s="254"/>
      <c r="I38" s="254"/>
      <c r="J38" s="254"/>
      <c r="K38" s="248"/>
      <c r="L38" s="248"/>
      <c r="M38" s="510"/>
      <c r="N38" s="254"/>
      <c r="O38" s="509"/>
      <c r="P38" s="254"/>
      <c r="Q38" s="254"/>
      <c r="R38" s="254"/>
      <c r="S38" s="254"/>
      <c r="T38" s="254"/>
      <c r="U38" s="254"/>
      <c r="V38" s="248"/>
      <c r="W38" s="409"/>
      <c r="X38" s="254"/>
      <c r="Y38" s="254"/>
      <c r="Z38" s="254"/>
      <c r="AA38" s="254"/>
      <c r="AB38" s="252"/>
      <c r="AC38" s="252"/>
      <c r="AD38" s="252"/>
      <c r="AE38" s="252"/>
      <c r="AF38" s="252"/>
      <c r="AG38" s="252"/>
      <c r="BR38" s="513"/>
    </row>
    <row r="39" spans="1:70" ht="11.1" customHeight="1" x14ac:dyDescent="0.2">
      <c r="A39" s="248"/>
      <c r="B39" s="511"/>
      <c r="C39" s="413"/>
      <c r="D39" s="413"/>
      <c r="E39" s="413"/>
      <c r="F39" s="413"/>
      <c r="G39" s="413"/>
      <c r="H39" s="413"/>
      <c r="I39" s="413"/>
      <c r="J39" s="413"/>
      <c r="K39" s="413"/>
      <c r="L39" s="413"/>
      <c r="M39" s="413"/>
      <c r="N39" s="413"/>
      <c r="O39" s="509"/>
      <c r="P39" s="413"/>
      <c r="Q39" s="413"/>
      <c r="R39" s="413"/>
      <c r="S39" s="413"/>
      <c r="T39" s="413"/>
      <c r="U39" s="413"/>
      <c r="V39" s="413"/>
      <c r="W39" s="413"/>
      <c r="X39" s="413"/>
      <c r="Y39" s="413"/>
      <c r="Z39" s="414"/>
      <c r="AA39" s="414"/>
      <c r="AB39" s="252"/>
      <c r="AC39" s="252"/>
      <c r="AD39" s="252"/>
      <c r="AE39" s="252"/>
      <c r="AF39" s="252"/>
      <c r="AG39" s="252"/>
      <c r="BR39" s="513"/>
    </row>
    <row r="40" spans="1:70" ht="11.1" customHeight="1" x14ac:dyDescent="0.2">
      <c r="A40" s="248"/>
      <c r="B40" s="509" t="s">
        <v>112</v>
      </c>
      <c r="C40" s="413"/>
      <c r="D40" s="413"/>
      <c r="E40" s="413"/>
      <c r="F40" s="413"/>
      <c r="G40" s="413"/>
      <c r="H40" s="413"/>
      <c r="I40" s="413"/>
      <c r="J40" s="413"/>
      <c r="K40" s="413"/>
      <c r="L40" s="413"/>
      <c r="M40" s="413"/>
      <c r="N40" s="413"/>
      <c r="O40" s="509" t="s">
        <v>112</v>
      </c>
      <c r="P40" s="413"/>
      <c r="Q40" s="413"/>
      <c r="R40" s="413"/>
      <c r="S40" s="413"/>
      <c r="T40" s="413"/>
      <c r="U40" s="413"/>
      <c r="V40" s="413"/>
      <c r="W40" s="413"/>
      <c r="X40" s="413"/>
      <c r="Y40" s="413"/>
      <c r="Z40" s="414"/>
      <c r="AA40" s="414"/>
      <c r="AB40" s="252"/>
      <c r="AC40" s="252"/>
      <c r="AD40" s="252"/>
      <c r="AE40" s="252"/>
      <c r="AF40" s="252"/>
      <c r="AG40" s="252"/>
      <c r="BR40" s="513"/>
    </row>
    <row r="41" spans="1:70" ht="11.1" customHeight="1" x14ac:dyDescent="0.2">
      <c r="A41" s="248"/>
      <c r="B41" s="509" t="s">
        <v>111</v>
      </c>
      <c r="C41" s="292"/>
      <c r="D41" s="245"/>
      <c r="E41" s="245"/>
      <c r="F41" s="245"/>
      <c r="G41" s="245"/>
      <c r="H41" s="245"/>
      <c r="I41" s="292"/>
      <c r="J41" s="292"/>
      <c r="K41" s="292"/>
      <c r="L41" s="292"/>
      <c r="M41" s="292"/>
      <c r="N41" s="292"/>
      <c r="O41" s="509" t="s">
        <v>111</v>
      </c>
      <c r="P41" s="292"/>
      <c r="Q41" s="292"/>
      <c r="R41" s="292"/>
      <c r="S41" s="292"/>
      <c r="T41" s="292"/>
      <c r="U41" s="292"/>
      <c r="V41" s="292"/>
      <c r="W41" s="292"/>
      <c r="X41" s="292"/>
      <c r="Y41" s="292"/>
      <c r="Z41" s="292"/>
      <c r="AA41" s="292"/>
      <c r="AB41" s="252"/>
      <c r="AC41" s="252"/>
      <c r="AD41" s="252"/>
      <c r="AE41" s="252"/>
      <c r="AF41" s="252"/>
      <c r="AG41" s="252"/>
      <c r="BR41" s="513"/>
    </row>
    <row r="42" spans="1:70" ht="12.75" x14ac:dyDescent="0.2">
      <c r="A42" s="248"/>
      <c r="B42" s="629"/>
      <c r="C42" s="629"/>
      <c r="D42" s="629"/>
      <c r="E42" s="629"/>
      <c r="F42" s="629"/>
      <c r="G42" s="629"/>
      <c r="H42" s="629"/>
      <c r="I42" s="629"/>
      <c r="J42" s="629"/>
      <c r="K42" s="629"/>
      <c r="L42" s="629"/>
      <c r="M42" s="629"/>
      <c r="N42" s="607"/>
      <c r="O42" s="509" t="s">
        <v>97</v>
      </c>
      <c r="P42" s="608"/>
      <c r="Q42" s="608"/>
      <c r="R42" s="608"/>
      <c r="S42" s="608"/>
      <c r="T42" s="608"/>
      <c r="U42" s="608"/>
      <c r="V42" s="608"/>
      <c r="W42" s="608"/>
      <c r="X42" s="608"/>
      <c r="Y42" s="608"/>
      <c r="Z42" s="608"/>
      <c r="AA42" s="292"/>
      <c r="AB42" s="252"/>
      <c r="AC42" s="252"/>
      <c r="AD42" s="252"/>
      <c r="AE42" s="252"/>
      <c r="AF42" s="252"/>
      <c r="AG42" s="252"/>
      <c r="BR42" s="513"/>
    </row>
    <row r="43" spans="1:70" ht="12.75" x14ac:dyDescent="0.2">
      <c r="A43" s="252"/>
      <c r="B43" s="629"/>
      <c r="C43" s="629"/>
      <c r="D43" s="629"/>
      <c r="E43" s="629"/>
      <c r="F43" s="629"/>
      <c r="G43" s="629"/>
      <c r="H43" s="629"/>
      <c r="I43" s="629"/>
      <c r="J43" s="629"/>
      <c r="K43" s="629"/>
      <c r="L43" s="629"/>
      <c r="M43" s="629"/>
      <c r="N43" s="607"/>
      <c r="O43" s="509" t="s">
        <v>105</v>
      </c>
      <c r="P43" s="252"/>
      <c r="Q43" s="252"/>
      <c r="R43" s="252"/>
      <c r="S43" s="252"/>
      <c r="T43" s="252"/>
      <c r="U43" s="252"/>
      <c r="V43" s="252"/>
      <c r="W43" s="252"/>
      <c r="X43" s="252"/>
      <c r="Y43" s="252"/>
      <c r="Z43" s="252"/>
      <c r="AA43" s="252"/>
      <c r="AB43" s="252"/>
      <c r="AC43" s="252"/>
      <c r="AD43" s="252"/>
      <c r="AE43" s="252"/>
      <c r="AF43" s="252"/>
      <c r="AG43" s="252"/>
      <c r="BR43" s="513"/>
    </row>
    <row r="44" spans="1:70" x14ac:dyDescent="0.2">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BR44" s="513"/>
    </row>
    <row r="45" spans="1:70" x14ac:dyDescent="0.2">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BR45" s="513"/>
    </row>
    <row r="46" spans="1:70" x14ac:dyDescent="0.2">
      <c r="A46" s="252"/>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BR46" s="513"/>
    </row>
    <row r="47" spans="1:70" x14ac:dyDescent="0.2">
      <c r="A47" s="252"/>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BR47" s="513"/>
    </row>
    <row r="48" spans="1:70" x14ac:dyDescent="0.2">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BR48" s="513"/>
    </row>
    <row r="49" spans="1:70" x14ac:dyDescent="0.2">
      <c r="A49" s="252"/>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BR49" s="513"/>
    </row>
    <row r="50" spans="1:70" x14ac:dyDescent="0.2">
      <c r="A50" s="252"/>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BR50" s="513"/>
    </row>
    <row r="51" spans="1:70" x14ac:dyDescent="0.2">
      <c r="A51" s="252"/>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BR51" s="513"/>
    </row>
    <row r="52" spans="1:70" x14ac:dyDescent="0.2">
      <c r="A52" s="252"/>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BR52" s="513"/>
    </row>
    <row r="53" spans="1:70" x14ac:dyDescent="0.2">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BR53" s="513"/>
    </row>
    <row r="54" spans="1:70" x14ac:dyDescent="0.2">
      <c r="A54" s="252"/>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BR54" s="513"/>
    </row>
    <row r="55" spans="1:70" x14ac:dyDescent="0.2">
      <c r="A55" s="2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BR55" s="513"/>
    </row>
    <row r="56" spans="1:70" x14ac:dyDescent="0.2">
      <c r="A56" s="252"/>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BR56" s="513"/>
    </row>
    <row r="57" spans="1:70" x14ac:dyDescent="0.2">
      <c r="A57" s="252"/>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BR57" s="513"/>
    </row>
    <row r="58" spans="1:70" x14ac:dyDescent="0.2">
      <c r="A58" s="252"/>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BR58" s="513"/>
    </row>
    <row r="59" spans="1:70" x14ac:dyDescent="0.2">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BR59" s="513"/>
    </row>
    <row r="60" spans="1:70" x14ac:dyDescent="0.2">
      <c r="A60" s="252"/>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BR60" s="513"/>
    </row>
    <row r="61" spans="1:70" x14ac:dyDescent="0.2">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BR61" s="513"/>
    </row>
    <row r="62" spans="1:70" x14ac:dyDescent="0.2">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BR62" s="513"/>
    </row>
    <row r="63" spans="1:70" x14ac:dyDescent="0.2">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BR63" s="513"/>
    </row>
    <row r="64" spans="1:70"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BR64" s="513"/>
    </row>
    <row r="65" spans="1:70" x14ac:dyDescent="0.2">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BR65" s="513"/>
    </row>
    <row r="66" spans="1:70" x14ac:dyDescent="0.2">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BR66" s="513"/>
    </row>
    <row r="67" spans="1:70" x14ac:dyDescent="0.2">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BR67" s="513"/>
    </row>
    <row r="68" spans="1:70" x14ac:dyDescent="0.2">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BR68" s="513"/>
    </row>
    <row r="69" spans="1:70" x14ac:dyDescent="0.2">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BR69" s="513"/>
    </row>
    <row r="70" spans="1:70" x14ac:dyDescent="0.2">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BR70" s="513"/>
    </row>
    <row r="71" spans="1:70" x14ac:dyDescent="0.2">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BR71" s="513"/>
    </row>
    <row r="72" spans="1:70" x14ac:dyDescent="0.2">
      <c r="A72" s="252"/>
      <c r="B72" s="252"/>
      <c r="C72" s="233"/>
      <c r="D72" s="233"/>
      <c r="E72" s="233"/>
      <c r="F72" s="233"/>
      <c r="G72" s="233"/>
      <c r="H72" s="233"/>
      <c r="I72" s="233"/>
      <c r="J72" s="233"/>
      <c r="K72" s="233"/>
      <c r="L72" s="233"/>
      <c r="M72" s="233"/>
      <c r="N72" s="252"/>
      <c r="O72" s="252"/>
      <c r="P72" s="246"/>
      <c r="Q72" s="246"/>
      <c r="R72" s="246"/>
      <c r="S72" s="246"/>
      <c r="T72" s="246"/>
      <c r="U72" s="246"/>
      <c r="V72" s="246"/>
      <c r="W72" s="246"/>
      <c r="X72" s="252"/>
      <c r="Y72" s="252"/>
      <c r="Z72" s="252"/>
      <c r="AA72" s="252"/>
      <c r="AB72" s="252"/>
      <c r="AC72" s="252"/>
      <c r="AD72" s="252"/>
      <c r="AE72" s="252"/>
      <c r="AF72" s="252"/>
      <c r="AG72" s="252"/>
      <c r="BR72" s="513"/>
    </row>
    <row r="73" spans="1:70" x14ac:dyDescent="0.2">
      <c r="A73" s="252"/>
      <c r="B73" s="252"/>
      <c r="C73" s="233"/>
      <c r="D73" s="233"/>
      <c r="E73" s="233"/>
      <c r="F73" s="233"/>
      <c r="G73" s="233"/>
      <c r="H73" s="233"/>
      <c r="I73" s="233"/>
      <c r="J73" s="233"/>
      <c r="K73" s="233"/>
      <c r="L73" s="233"/>
      <c r="M73" s="233"/>
      <c r="N73" s="252"/>
      <c r="O73" s="252"/>
      <c r="P73" s="246"/>
      <c r="Q73" s="246"/>
      <c r="R73" s="246"/>
      <c r="S73" s="246"/>
      <c r="T73" s="246"/>
      <c r="U73" s="246"/>
      <c r="V73" s="246"/>
      <c r="W73" s="246"/>
      <c r="X73" s="252"/>
      <c r="Y73" s="252"/>
      <c r="Z73" s="252"/>
      <c r="AA73" s="252"/>
      <c r="AB73" s="252"/>
      <c r="AC73" s="252"/>
      <c r="AD73" s="252"/>
      <c r="AE73" s="252"/>
      <c r="AF73" s="252"/>
      <c r="AG73" s="252"/>
      <c r="BR73" s="513"/>
    </row>
    <row r="74" spans="1:70" x14ac:dyDescent="0.2">
      <c r="A74" s="252"/>
      <c r="B74" s="252"/>
      <c r="C74" s="233"/>
      <c r="D74" s="233"/>
      <c r="E74" s="233"/>
      <c r="F74" s="233"/>
      <c r="G74" s="233"/>
      <c r="H74" s="233"/>
      <c r="I74" s="233"/>
      <c r="J74" s="233"/>
      <c r="K74" s="233"/>
      <c r="L74" s="233"/>
      <c r="M74" s="233"/>
      <c r="N74" s="252"/>
      <c r="O74" s="252"/>
      <c r="P74" s="246"/>
      <c r="Q74" s="246"/>
      <c r="R74" s="246"/>
      <c r="S74" s="246"/>
      <c r="T74" s="246"/>
      <c r="U74" s="246"/>
      <c r="V74" s="246"/>
      <c r="W74" s="246"/>
      <c r="X74" s="252"/>
      <c r="Y74" s="252"/>
      <c r="Z74" s="252"/>
      <c r="AA74" s="252"/>
      <c r="AB74" s="252"/>
      <c r="AC74" s="252"/>
      <c r="AD74" s="252"/>
      <c r="AE74" s="252"/>
      <c r="AF74" s="252"/>
      <c r="AG74" s="252"/>
      <c r="BR74" s="513"/>
    </row>
    <row r="75" spans="1:70" x14ac:dyDescent="0.2">
      <c r="A75" s="252"/>
      <c r="B75" s="252"/>
      <c r="C75" s="233"/>
      <c r="D75" s="233"/>
      <c r="E75" s="233"/>
      <c r="F75" s="233"/>
      <c r="G75" s="233"/>
      <c r="H75" s="233"/>
      <c r="I75" s="233"/>
      <c r="J75" s="233"/>
      <c r="K75" s="233"/>
      <c r="L75" s="233"/>
      <c r="M75" s="233"/>
      <c r="N75" s="252"/>
      <c r="O75" s="252"/>
      <c r="P75" s="246"/>
      <c r="Q75" s="246"/>
      <c r="R75" s="246"/>
      <c r="S75" s="246"/>
      <c r="T75" s="246"/>
      <c r="U75" s="246"/>
      <c r="V75" s="246"/>
      <c r="W75" s="246"/>
      <c r="X75" s="252"/>
      <c r="Y75" s="252"/>
      <c r="Z75" s="252"/>
      <c r="AA75" s="252"/>
      <c r="AB75" s="252"/>
      <c r="AC75" s="252"/>
      <c r="AD75" s="252"/>
      <c r="AE75" s="252"/>
      <c r="AF75" s="252"/>
      <c r="AG75" s="252"/>
      <c r="BR75" s="513"/>
    </row>
    <row r="76" spans="1:70" x14ac:dyDescent="0.2">
      <c r="A76" s="252"/>
      <c r="B76" s="252"/>
      <c r="C76" s="233"/>
      <c r="D76" s="233"/>
      <c r="E76" s="233"/>
      <c r="F76" s="233"/>
      <c r="G76" s="233"/>
      <c r="H76" s="233"/>
      <c r="I76" s="233"/>
      <c r="J76" s="233"/>
      <c r="K76" s="233"/>
      <c r="L76" s="233"/>
      <c r="M76" s="233"/>
      <c r="N76" s="252"/>
      <c r="O76" s="252"/>
      <c r="P76" s="246"/>
      <c r="Q76" s="246"/>
      <c r="R76" s="246"/>
      <c r="S76" s="246"/>
      <c r="T76" s="246"/>
      <c r="U76" s="246"/>
      <c r="V76" s="246"/>
      <c r="W76" s="246"/>
      <c r="X76" s="252"/>
      <c r="Y76" s="252"/>
      <c r="Z76" s="252"/>
      <c r="AA76" s="252"/>
      <c r="AB76" s="252"/>
      <c r="AC76" s="252"/>
      <c r="AD76" s="252"/>
      <c r="AE76" s="252"/>
      <c r="AF76" s="252"/>
      <c r="AG76" s="252"/>
      <c r="BR76" s="513"/>
    </row>
    <row r="77" spans="1:70" x14ac:dyDescent="0.2">
      <c r="A77" s="252"/>
      <c r="B77" s="252"/>
      <c r="C77" s="233"/>
      <c r="D77" s="233"/>
      <c r="E77" s="233"/>
      <c r="F77" s="233"/>
      <c r="G77" s="233"/>
      <c r="H77" s="233"/>
      <c r="I77" s="233"/>
      <c r="J77" s="233"/>
      <c r="K77" s="233"/>
      <c r="L77" s="233"/>
      <c r="M77" s="233"/>
      <c r="N77" s="252"/>
      <c r="O77" s="252"/>
      <c r="P77" s="246"/>
      <c r="Q77" s="246"/>
      <c r="R77" s="246"/>
      <c r="S77" s="246"/>
      <c r="T77" s="246"/>
      <c r="U77" s="246"/>
      <c r="V77" s="246"/>
      <c r="W77" s="246"/>
      <c r="X77" s="252"/>
      <c r="Y77" s="252"/>
      <c r="Z77" s="252"/>
      <c r="AA77" s="252"/>
      <c r="AB77" s="252"/>
      <c r="AC77" s="252"/>
      <c r="AD77" s="252"/>
      <c r="AE77" s="252"/>
      <c r="AF77" s="252"/>
      <c r="AG77" s="252"/>
      <c r="BR77" s="513"/>
    </row>
    <row r="78" spans="1:70" x14ac:dyDescent="0.2">
      <c r="A78" s="252"/>
      <c r="B78" s="252"/>
      <c r="C78" s="233"/>
      <c r="D78" s="233"/>
      <c r="E78" s="233"/>
      <c r="F78" s="233"/>
      <c r="G78" s="233"/>
      <c r="H78" s="233"/>
      <c r="I78" s="233"/>
      <c r="J78" s="233"/>
      <c r="K78" s="233"/>
      <c r="L78" s="233"/>
      <c r="M78" s="233"/>
      <c r="N78" s="252"/>
      <c r="O78" s="252"/>
      <c r="P78" s="246"/>
      <c r="Q78" s="246"/>
      <c r="R78" s="246"/>
      <c r="S78" s="246"/>
      <c r="T78" s="246"/>
      <c r="U78" s="246"/>
      <c r="V78" s="246"/>
      <c r="W78" s="246"/>
      <c r="X78" s="252"/>
      <c r="Y78" s="252"/>
      <c r="Z78" s="252"/>
      <c r="AA78" s="252"/>
      <c r="AB78" s="252"/>
      <c r="AC78" s="252"/>
      <c r="AD78" s="252"/>
      <c r="AE78" s="252"/>
      <c r="AF78" s="252"/>
      <c r="AG78" s="252"/>
      <c r="BR78" s="513"/>
    </row>
    <row r="79" spans="1:70" s="451" customFormat="1" x14ac:dyDescent="0.2">
      <c r="C79" s="233"/>
      <c r="D79" s="233"/>
      <c r="E79" s="233"/>
      <c r="F79" s="233"/>
      <c r="G79" s="233"/>
      <c r="H79" s="233"/>
      <c r="I79" s="233"/>
      <c r="J79" s="233"/>
      <c r="K79" s="233"/>
      <c r="L79" s="233"/>
      <c r="M79" s="233"/>
      <c r="P79" s="246"/>
      <c r="Q79" s="246"/>
      <c r="R79" s="246"/>
      <c r="S79" s="246"/>
      <c r="T79" s="246"/>
      <c r="U79" s="246"/>
      <c r="V79" s="246"/>
      <c r="W79" s="246"/>
    </row>
    <row r="80" spans="1:70" s="451" customFormat="1" x14ac:dyDescent="0.2">
      <c r="C80" s="233"/>
      <c r="D80" s="233"/>
      <c r="E80" s="233"/>
      <c r="F80" s="233"/>
      <c r="G80" s="233"/>
      <c r="H80" s="233"/>
      <c r="I80" s="233"/>
      <c r="J80" s="233"/>
      <c r="K80" s="233"/>
      <c r="L80" s="233"/>
      <c r="M80" s="233"/>
      <c r="P80" s="246"/>
      <c r="Q80" s="246"/>
      <c r="R80" s="246"/>
      <c r="S80" s="246"/>
      <c r="T80" s="246"/>
      <c r="U80" s="246"/>
      <c r="V80" s="246"/>
      <c r="W80" s="246"/>
    </row>
    <row r="81" spans="3:23" s="451" customFormat="1" x14ac:dyDescent="0.2">
      <c r="C81" s="233"/>
      <c r="D81" s="233"/>
      <c r="E81" s="233"/>
      <c r="F81" s="233"/>
      <c r="G81" s="233"/>
      <c r="H81" s="233"/>
      <c r="I81" s="233"/>
      <c r="J81" s="233"/>
      <c r="K81" s="233"/>
      <c r="L81" s="233"/>
      <c r="M81" s="233"/>
      <c r="P81" s="246"/>
      <c r="Q81" s="246"/>
      <c r="R81" s="246"/>
      <c r="S81" s="246"/>
      <c r="T81" s="246"/>
      <c r="U81" s="246"/>
      <c r="V81" s="246"/>
      <c r="W81" s="246"/>
    </row>
    <row r="82" spans="3:23" s="451" customFormat="1" x14ac:dyDescent="0.2">
      <c r="C82" s="233"/>
      <c r="D82" s="233"/>
      <c r="E82" s="233"/>
      <c r="F82" s="233"/>
      <c r="G82" s="233"/>
      <c r="H82" s="233"/>
      <c r="I82" s="233"/>
      <c r="J82" s="233"/>
      <c r="K82" s="233"/>
      <c r="L82" s="233"/>
      <c r="M82" s="233"/>
      <c r="P82" s="246"/>
      <c r="Q82" s="246"/>
      <c r="R82" s="246"/>
      <c r="S82" s="246"/>
      <c r="T82" s="246"/>
      <c r="U82" s="246"/>
      <c r="V82" s="246"/>
      <c r="W82" s="246"/>
    </row>
    <row r="83" spans="3:23" s="451" customFormat="1" x14ac:dyDescent="0.2">
      <c r="C83" s="233"/>
      <c r="D83" s="233"/>
      <c r="E83" s="233"/>
      <c r="F83" s="233"/>
      <c r="G83" s="233"/>
      <c r="H83" s="233"/>
      <c r="I83" s="233"/>
      <c r="J83" s="233"/>
      <c r="K83" s="233"/>
      <c r="L83" s="233"/>
      <c r="M83" s="233"/>
      <c r="P83" s="246"/>
      <c r="Q83" s="246"/>
      <c r="R83" s="246"/>
      <c r="S83" s="246"/>
      <c r="T83" s="246"/>
      <c r="U83" s="246"/>
      <c r="V83" s="246"/>
      <c r="W83" s="246"/>
    </row>
    <row r="84" spans="3:23" s="451" customFormat="1" x14ac:dyDescent="0.2">
      <c r="C84" s="233"/>
      <c r="D84" s="233"/>
      <c r="E84" s="233"/>
      <c r="F84" s="233"/>
      <c r="G84" s="233"/>
      <c r="H84" s="233"/>
      <c r="I84" s="233"/>
      <c r="J84" s="233"/>
      <c r="K84" s="233"/>
      <c r="L84" s="233"/>
      <c r="M84" s="233"/>
      <c r="P84" s="246"/>
      <c r="Q84" s="246"/>
      <c r="R84" s="246"/>
      <c r="S84" s="246"/>
      <c r="T84" s="246"/>
      <c r="U84" s="246"/>
      <c r="V84" s="246"/>
      <c r="W84" s="246"/>
    </row>
    <row r="85" spans="3:23" s="451" customFormat="1" x14ac:dyDescent="0.2">
      <c r="C85" s="233"/>
      <c r="D85" s="233"/>
      <c r="E85" s="233"/>
      <c r="F85" s="233"/>
      <c r="G85" s="233"/>
      <c r="H85" s="233"/>
      <c r="I85" s="233"/>
      <c r="J85" s="233"/>
      <c r="K85" s="233"/>
      <c r="L85" s="233"/>
      <c r="M85" s="233"/>
      <c r="P85" s="246"/>
      <c r="Q85" s="246"/>
      <c r="R85" s="246"/>
      <c r="S85" s="246"/>
      <c r="T85" s="246"/>
      <c r="U85" s="246"/>
      <c r="V85" s="246"/>
      <c r="W85" s="246"/>
    </row>
    <row r="86" spans="3:23" s="451" customFormat="1" x14ac:dyDescent="0.2">
      <c r="C86" s="233"/>
      <c r="D86" s="233"/>
      <c r="E86" s="233"/>
      <c r="F86" s="233"/>
      <c r="G86" s="233"/>
      <c r="H86" s="233"/>
      <c r="I86" s="233"/>
      <c r="J86" s="233"/>
      <c r="K86" s="233"/>
      <c r="L86" s="233"/>
      <c r="M86" s="233"/>
      <c r="P86" s="246"/>
      <c r="Q86" s="246"/>
      <c r="R86" s="246"/>
      <c r="S86" s="246"/>
      <c r="T86" s="246"/>
      <c r="U86" s="246"/>
      <c r="V86" s="246"/>
      <c r="W86" s="246"/>
    </row>
    <row r="87" spans="3:23" s="451" customFormat="1" x14ac:dyDescent="0.2">
      <c r="C87" s="233"/>
      <c r="D87" s="233"/>
      <c r="E87" s="233"/>
      <c r="F87" s="233"/>
      <c r="G87" s="233"/>
      <c r="H87" s="233"/>
      <c r="I87" s="233"/>
      <c r="J87" s="233"/>
      <c r="K87" s="233"/>
      <c r="L87" s="233"/>
      <c r="M87" s="233"/>
      <c r="P87" s="246"/>
      <c r="Q87" s="246"/>
      <c r="R87" s="246"/>
      <c r="S87" s="246"/>
      <c r="T87" s="246"/>
      <c r="U87" s="246"/>
      <c r="V87" s="246"/>
      <c r="W87" s="246"/>
    </row>
    <row r="88" spans="3:23" s="451" customFormat="1" x14ac:dyDescent="0.2">
      <c r="C88" s="233"/>
      <c r="D88" s="233"/>
      <c r="E88" s="233"/>
      <c r="F88" s="233"/>
      <c r="G88" s="233"/>
      <c r="H88" s="233"/>
      <c r="I88" s="233"/>
      <c r="J88" s="233"/>
      <c r="K88" s="233"/>
      <c r="L88" s="233"/>
      <c r="M88" s="233"/>
      <c r="P88" s="246"/>
      <c r="Q88" s="246"/>
      <c r="R88" s="246"/>
      <c r="S88" s="246"/>
      <c r="T88" s="246"/>
      <c r="U88" s="246"/>
      <c r="V88" s="246"/>
      <c r="W88" s="246"/>
    </row>
    <row r="89" spans="3:23" s="451" customFormat="1" x14ac:dyDescent="0.2">
      <c r="C89" s="233"/>
      <c r="D89" s="233"/>
      <c r="E89" s="233"/>
      <c r="F89" s="233"/>
      <c r="G89" s="233"/>
      <c r="H89" s="233"/>
      <c r="I89" s="233"/>
      <c r="J89" s="233"/>
      <c r="K89" s="233"/>
      <c r="L89" s="233"/>
      <c r="M89" s="233"/>
      <c r="P89" s="246"/>
      <c r="Q89" s="246"/>
      <c r="R89" s="246"/>
      <c r="S89" s="246"/>
      <c r="T89" s="246"/>
      <c r="U89" s="246"/>
      <c r="V89" s="246"/>
      <c r="W89" s="246"/>
    </row>
    <row r="90" spans="3:23" s="451" customFormat="1" x14ac:dyDescent="0.2">
      <c r="C90" s="233"/>
      <c r="D90" s="233"/>
      <c r="E90" s="233"/>
      <c r="F90" s="233"/>
      <c r="G90" s="233"/>
      <c r="H90" s="233"/>
      <c r="I90" s="233"/>
      <c r="J90" s="233"/>
      <c r="K90" s="233"/>
      <c r="L90" s="233"/>
      <c r="M90" s="233"/>
      <c r="P90" s="246"/>
      <c r="Q90" s="246"/>
      <c r="R90" s="246"/>
      <c r="S90" s="246"/>
      <c r="T90" s="246"/>
      <c r="U90" s="246"/>
      <c r="V90" s="246"/>
      <c r="W90" s="246"/>
    </row>
    <row r="91" spans="3:23" s="451" customFormat="1" x14ac:dyDescent="0.2">
      <c r="C91" s="233"/>
      <c r="D91" s="233"/>
      <c r="E91" s="233"/>
      <c r="F91" s="233"/>
      <c r="G91" s="233"/>
      <c r="H91" s="233"/>
      <c r="I91" s="233"/>
      <c r="J91" s="233"/>
      <c r="K91" s="233"/>
      <c r="L91" s="233"/>
      <c r="M91" s="233"/>
      <c r="P91" s="246"/>
      <c r="Q91" s="246"/>
      <c r="R91" s="246"/>
      <c r="S91" s="246"/>
      <c r="T91" s="246"/>
      <c r="U91" s="246"/>
      <c r="V91" s="246"/>
      <c r="W91" s="246"/>
    </row>
    <row r="92" spans="3:23" s="451" customFormat="1" x14ac:dyDescent="0.2">
      <c r="C92" s="233"/>
      <c r="D92" s="233"/>
      <c r="E92" s="233"/>
      <c r="F92" s="233"/>
      <c r="G92" s="233"/>
      <c r="H92" s="233"/>
      <c r="I92" s="233"/>
      <c r="J92" s="233"/>
      <c r="K92" s="233"/>
      <c r="L92" s="233"/>
      <c r="M92" s="233"/>
      <c r="P92" s="246"/>
      <c r="Q92" s="246"/>
      <c r="R92" s="246"/>
      <c r="S92" s="246"/>
      <c r="T92" s="246"/>
      <c r="U92" s="246"/>
      <c r="V92" s="246"/>
      <c r="W92" s="246"/>
    </row>
    <row r="93" spans="3:23" s="451" customFormat="1" x14ac:dyDescent="0.2">
      <c r="C93" s="233"/>
      <c r="D93" s="233"/>
      <c r="E93" s="233"/>
      <c r="F93" s="233"/>
      <c r="G93" s="233"/>
      <c r="H93" s="233"/>
      <c r="I93" s="233"/>
      <c r="J93" s="233"/>
      <c r="K93" s="233"/>
      <c r="L93" s="233"/>
      <c r="M93" s="233"/>
      <c r="P93" s="246"/>
      <c r="Q93" s="246"/>
      <c r="R93" s="246"/>
      <c r="S93" s="246"/>
      <c r="T93" s="246"/>
      <c r="U93" s="246"/>
      <c r="V93" s="246"/>
      <c r="W93" s="246"/>
    </row>
    <row r="94" spans="3:23" s="451" customFormat="1" x14ac:dyDescent="0.2">
      <c r="C94" s="233"/>
      <c r="D94" s="233"/>
      <c r="E94" s="233"/>
      <c r="F94" s="233"/>
      <c r="G94" s="233"/>
      <c r="H94" s="233"/>
      <c r="I94" s="233"/>
      <c r="J94" s="233"/>
      <c r="K94" s="233"/>
      <c r="L94" s="233"/>
      <c r="M94" s="233"/>
      <c r="P94" s="246"/>
      <c r="Q94" s="246"/>
      <c r="R94" s="246"/>
      <c r="S94" s="246"/>
      <c r="T94" s="246"/>
      <c r="U94" s="246"/>
      <c r="V94" s="246"/>
      <c r="W94" s="246"/>
    </row>
    <row r="95" spans="3:23" s="451" customFormat="1" x14ac:dyDescent="0.2">
      <c r="C95" s="233"/>
      <c r="D95" s="233"/>
      <c r="E95" s="233"/>
      <c r="F95" s="233"/>
      <c r="G95" s="233"/>
      <c r="H95" s="233"/>
      <c r="I95" s="233"/>
      <c r="J95" s="233"/>
      <c r="K95" s="233"/>
      <c r="L95" s="233"/>
      <c r="M95" s="233"/>
      <c r="P95" s="246"/>
      <c r="Q95" s="246"/>
      <c r="R95" s="246"/>
      <c r="S95" s="246"/>
      <c r="T95" s="246"/>
      <c r="U95" s="246"/>
      <c r="V95" s="246"/>
      <c r="W95" s="246"/>
    </row>
    <row r="96" spans="3:23" s="451" customFormat="1" x14ac:dyDescent="0.2">
      <c r="C96" s="233"/>
      <c r="D96" s="233"/>
      <c r="E96" s="233"/>
      <c r="F96" s="233"/>
      <c r="G96" s="233"/>
      <c r="H96" s="233"/>
      <c r="I96" s="233"/>
      <c r="J96" s="233"/>
      <c r="K96" s="233"/>
      <c r="L96" s="233"/>
      <c r="M96" s="233"/>
      <c r="P96" s="246"/>
      <c r="Q96" s="246"/>
      <c r="R96" s="246"/>
      <c r="S96" s="246"/>
      <c r="T96" s="246"/>
      <c r="U96" s="246"/>
      <c r="V96" s="246"/>
      <c r="W96" s="246"/>
    </row>
    <row r="97" spans="3:23" s="451" customFormat="1" x14ac:dyDescent="0.2">
      <c r="C97" s="233"/>
      <c r="D97" s="233"/>
      <c r="E97" s="233"/>
      <c r="F97" s="233"/>
      <c r="G97" s="233"/>
      <c r="H97" s="233"/>
      <c r="I97" s="233"/>
      <c r="J97" s="233"/>
      <c r="K97" s="233"/>
      <c r="L97" s="233"/>
      <c r="M97" s="233"/>
      <c r="P97" s="246"/>
      <c r="Q97" s="246"/>
      <c r="R97" s="246"/>
      <c r="S97" s="246"/>
      <c r="T97" s="246"/>
      <c r="U97" s="246"/>
      <c r="V97" s="246"/>
      <c r="W97" s="246"/>
    </row>
    <row r="98" spans="3:23" s="451" customFormat="1" x14ac:dyDescent="0.2">
      <c r="C98" s="233"/>
      <c r="D98" s="233"/>
      <c r="E98" s="233"/>
      <c r="F98" s="233"/>
      <c r="G98" s="233"/>
      <c r="H98" s="233"/>
      <c r="I98" s="233"/>
      <c r="J98" s="233"/>
      <c r="K98" s="233"/>
      <c r="L98" s="233"/>
      <c r="M98" s="233"/>
      <c r="P98" s="246"/>
      <c r="Q98" s="246"/>
      <c r="R98" s="246"/>
      <c r="S98" s="246"/>
      <c r="T98" s="246"/>
      <c r="U98" s="246"/>
      <c r="V98" s="246"/>
      <c r="W98" s="246"/>
    </row>
    <row r="99" spans="3:23" s="451" customFormat="1" x14ac:dyDescent="0.2"/>
    <row r="100" spans="3:23" s="451" customFormat="1" x14ac:dyDescent="0.2"/>
    <row r="101" spans="3:23" s="451" customFormat="1" x14ac:dyDescent="0.2"/>
    <row r="102" spans="3:23" s="451" customFormat="1" x14ac:dyDescent="0.2"/>
    <row r="103" spans="3:23" s="451" customFormat="1" x14ac:dyDescent="0.2"/>
    <row r="104" spans="3:23" s="451" customFormat="1" x14ac:dyDescent="0.2"/>
    <row r="105" spans="3:23" s="451" customFormat="1" x14ac:dyDescent="0.2"/>
    <row r="106" spans="3:23" s="451" customFormat="1" x14ac:dyDescent="0.2"/>
    <row r="107" spans="3:23" s="451" customFormat="1" x14ac:dyDescent="0.2"/>
    <row r="108" spans="3:23" s="451" customFormat="1" x14ac:dyDescent="0.2"/>
    <row r="109" spans="3:23" s="451" customFormat="1" x14ac:dyDescent="0.2"/>
    <row r="110" spans="3:23" s="451" customFormat="1" x14ac:dyDescent="0.2"/>
    <row r="111" spans="3:23" s="451" customFormat="1" x14ac:dyDescent="0.2"/>
    <row r="112" spans="3:23" s="451" customFormat="1" x14ac:dyDescent="0.2"/>
    <row r="113" s="451" customFormat="1" x14ac:dyDescent="0.2"/>
    <row r="114" s="451" customFormat="1" x14ac:dyDescent="0.2"/>
    <row r="115" s="451" customFormat="1" x14ac:dyDescent="0.2"/>
    <row r="116" s="451" customFormat="1" x14ac:dyDescent="0.2"/>
    <row r="117" s="451" customFormat="1" x14ac:dyDescent="0.2"/>
    <row r="118" s="451" customFormat="1" x14ac:dyDescent="0.2"/>
    <row r="119" s="451" customFormat="1" x14ac:dyDescent="0.2"/>
    <row r="120" s="451" customFormat="1" x14ac:dyDescent="0.2"/>
    <row r="121" s="451" customFormat="1" x14ac:dyDescent="0.2"/>
    <row r="122" s="451" customFormat="1" x14ac:dyDescent="0.2"/>
    <row r="123" s="451" customFormat="1" x14ac:dyDescent="0.2"/>
    <row r="124" s="451" customFormat="1" x14ac:dyDescent="0.2"/>
    <row r="125" s="451" customFormat="1" x14ac:dyDescent="0.2"/>
    <row r="126" s="451" customFormat="1" x14ac:dyDescent="0.2"/>
    <row r="127" s="451" customFormat="1" x14ac:dyDescent="0.2"/>
    <row r="128" s="451" customFormat="1" x14ac:dyDescent="0.2"/>
    <row r="129" s="451" customFormat="1" x14ac:dyDescent="0.2"/>
    <row r="130" s="451" customFormat="1" x14ac:dyDescent="0.2"/>
    <row r="131" s="451" customFormat="1" x14ac:dyDescent="0.2"/>
    <row r="132" s="451" customFormat="1" x14ac:dyDescent="0.2"/>
    <row r="133" s="451" customFormat="1" x14ac:dyDescent="0.2"/>
    <row r="134" s="451" customFormat="1" x14ac:dyDescent="0.2"/>
    <row r="135" s="451" customFormat="1" x14ac:dyDescent="0.2"/>
    <row r="136" s="451" customFormat="1" x14ac:dyDescent="0.2"/>
    <row r="137" s="451" customFormat="1" x14ac:dyDescent="0.2"/>
    <row r="138" s="451" customFormat="1" x14ac:dyDescent="0.2"/>
    <row r="139" s="451" customFormat="1" x14ac:dyDescent="0.2"/>
    <row r="140" s="451" customFormat="1" x14ac:dyDescent="0.2"/>
    <row r="141" s="451" customFormat="1" x14ac:dyDescent="0.2"/>
    <row r="142" s="451" customFormat="1" x14ac:dyDescent="0.2"/>
    <row r="143" s="451" customFormat="1" x14ac:dyDescent="0.2"/>
    <row r="144" s="451" customFormat="1" x14ac:dyDescent="0.2"/>
    <row r="145" s="451" customFormat="1" x14ac:dyDescent="0.2"/>
    <row r="146" s="451" customFormat="1" x14ac:dyDescent="0.2"/>
    <row r="147" s="451" customFormat="1" x14ac:dyDescent="0.2"/>
    <row r="148" s="451" customFormat="1" x14ac:dyDescent="0.2"/>
    <row r="149" s="451" customFormat="1" x14ac:dyDescent="0.2"/>
    <row r="150" s="451" customFormat="1" x14ac:dyDescent="0.2"/>
    <row r="151" s="451" customFormat="1" x14ac:dyDescent="0.2"/>
    <row r="152" s="451" customFormat="1" x14ac:dyDescent="0.2"/>
    <row r="153" s="451" customFormat="1" x14ac:dyDescent="0.2"/>
    <row r="154" s="451" customFormat="1" x14ac:dyDescent="0.2"/>
    <row r="155" s="451" customFormat="1" x14ac:dyDescent="0.2"/>
    <row r="156" s="451" customFormat="1" x14ac:dyDescent="0.2"/>
    <row r="157" s="451" customFormat="1" x14ac:dyDescent="0.2"/>
    <row r="158" s="451" customFormat="1" x14ac:dyDescent="0.2"/>
    <row r="159" s="451" customFormat="1" x14ac:dyDescent="0.2"/>
    <row r="160" s="451" customFormat="1" x14ac:dyDescent="0.2"/>
    <row r="161" s="451" customFormat="1" x14ac:dyDescent="0.2"/>
    <row r="162" s="451" customFormat="1" x14ac:dyDescent="0.2"/>
    <row r="163" s="451" customFormat="1" x14ac:dyDescent="0.2"/>
    <row r="164" s="451" customFormat="1" x14ac:dyDescent="0.2"/>
    <row r="165" s="451" customFormat="1" x14ac:dyDescent="0.2"/>
    <row r="166" s="451" customFormat="1" x14ac:dyDescent="0.2"/>
    <row r="167" s="451" customFormat="1" x14ac:dyDescent="0.2"/>
    <row r="168" s="451" customFormat="1" x14ac:dyDescent="0.2"/>
    <row r="169" s="451" customFormat="1" x14ac:dyDescent="0.2"/>
    <row r="170" s="451" customFormat="1" x14ac:dyDescent="0.2"/>
    <row r="171" s="451" customFormat="1" x14ac:dyDescent="0.2"/>
    <row r="172" s="451" customFormat="1" x14ac:dyDescent="0.2"/>
    <row r="173" s="451" customFormat="1" x14ac:dyDescent="0.2"/>
    <row r="174" s="451" customFormat="1" x14ac:dyDescent="0.2"/>
    <row r="175" s="451" customFormat="1" x14ac:dyDescent="0.2"/>
    <row r="176" s="451" customFormat="1" x14ac:dyDescent="0.2"/>
    <row r="177" s="451" customFormat="1" x14ac:dyDescent="0.2"/>
    <row r="178" s="451" customFormat="1" x14ac:dyDescent="0.2"/>
    <row r="179" s="451" customFormat="1" x14ac:dyDescent="0.2"/>
    <row r="180" s="451" customFormat="1" x14ac:dyDescent="0.2"/>
    <row r="181" s="451" customFormat="1" x14ac:dyDescent="0.2"/>
    <row r="182" s="451" customFormat="1" x14ac:dyDescent="0.2"/>
    <row r="183" s="451" customFormat="1" x14ac:dyDescent="0.2"/>
    <row r="184" s="451" customFormat="1" x14ac:dyDescent="0.2"/>
    <row r="185" s="451" customFormat="1" x14ac:dyDescent="0.2"/>
    <row r="186" s="451" customFormat="1" x14ac:dyDescent="0.2"/>
    <row r="187" s="451" customFormat="1" x14ac:dyDescent="0.2"/>
    <row r="188" s="451" customFormat="1" x14ac:dyDescent="0.2"/>
    <row r="189" s="451" customFormat="1" x14ac:dyDescent="0.2"/>
    <row r="190" s="451" customFormat="1" x14ac:dyDescent="0.2"/>
    <row r="191" s="451" customFormat="1" x14ac:dyDescent="0.2"/>
    <row r="192" s="451" customFormat="1" x14ac:dyDescent="0.2"/>
    <row r="193" s="451" customFormat="1" x14ac:dyDescent="0.2"/>
    <row r="194" s="451" customFormat="1" x14ac:dyDescent="0.2"/>
    <row r="195" s="451" customFormat="1" x14ac:dyDescent="0.2"/>
    <row r="196" s="451" customFormat="1" x14ac:dyDescent="0.2"/>
    <row r="197" s="451" customFormat="1" x14ac:dyDescent="0.2"/>
    <row r="198" s="451" customFormat="1" x14ac:dyDescent="0.2"/>
    <row r="199" s="451" customFormat="1" x14ac:dyDescent="0.2"/>
    <row r="200" s="451" customFormat="1" x14ac:dyDescent="0.2"/>
    <row r="201" s="451" customFormat="1" x14ac:dyDescent="0.2"/>
    <row r="202" s="451" customFormat="1" x14ac:dyDescent="0.2"/>
    <row r="203" s="451" customFormat="1" x14ac:dyDescent="0.2"/>
    <row r="204" s="451" customFormat="1" x14ac:dyDescent="0.2"/>
    <row r="205" s="451" customFormat="1" x14ac:dyDescent="0.2"/>
    <row r="206" s="451" customFormat="1" x14ac:dyDescent="0.2"/>
    <row r="207" s="451" customFormat="1" x14ac:dyDescent="0.2"/>
    <row r="208" s="451" customFormat="1" x14ac:dyDescent="0.2"/>
    <row r="209" s="451" customFormat="1" x14ac:dyDescent="0.2"/>
    <row r="210" s="451" customFormat="1" x14ac:dyDescent="0.2"/>
    <row r="211" s="451" customFormat="1" x14ac:dyDescent="0.2"/>
    <row r="212" s="451" customFormat="1" x14ac:dyDescent="0.2"/>
    <row r="213" s="451" customFormat="1" x14ac:dyDescent="0.2"/>
    <row r="214" s="451" customFormat="1" x14ac:dyDescent="0.2"/>
    <row r="215" s="451" customFormat="1" x14ac:dyDescent="0.2"/>
    <row r="216" s="451" customFormat="1" x14ac:dyDescent="0.2"/>
    <row r="217" s="451" customFormat="1" x14ac:dyDescent="0.2"/>
    <row r="218" s="451" customFormat="1" x14ac:dyDescent="0.2"/>
    <row r="219" s="451" customFormat="1" x14ac:dyDescent="0.2"/>
    <row r="220" s="451" customFormat="1" x14ac:dyDescent="0.2"/>
    <row r="221" s="451" customFormat="1" x14ac:dyDescent="0.2"/>
    <row r="222" s="451" customFormat="1" x14ac:dyDescent="0.2"/>
    <row r="223" s="451" customFormat="1" x14ac:dyDescent="0.2"/>
  </sheetData>
  <mergeCells count="4">
    <mergeCell ref="C3:Z3"/>
    <mergeCell ref="P4:AA4"/>
    <mergeCell ref="B42:M42"/>
    <mergeCell ref="B43:M43"/>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8</vt:i4>
      </vt:variant>
    </vt:vector>
  </HeadingPairs>
  <TitlesOfParts>
    <vt:vector size="15" baseType="lpstr">
      <vt:lpstr>3.2.8 Total CO2 Emissions</vt:lpstr>
      <vt:lpstr>3.2.9 CO2 Emiss from Transp</vt:lpstr>
      <vt:lpstr>3.2.10 CO2 Emiss by Sector</vt:lpstr>
      <vt:lpstr>3.2.11 CO2 Emiss by Sector</vt:lpstr>
      <vt:lpstr>3.2.12 CO2 Emiss-Trans, EU2</vt:lpstr>
      <vt:lpstr>3.2.13 CO2 Emiss from Trans</vt:lpstr>
      <vt:lpstr>3.2.14 CO2 Emiss Road Trans</vt:lpstr>
      <vt:lpstr>'3.2.14 CO2 Emiss Road Trans'!_3.2.14_CO2_Emiss_Road_trans</vt:lpstr>
      <vt:lpstr>'3.2.10 CO2 Emiss by Sector'!Obszar_wydruku</vt:lpstr>
      <vt:lpstr>'3.2.11 CO2 Emiss by Sector'!Obszar_wydruku</vt:lpstr>
      <vt:lpstr>'3.2.12 CO2 Emiss-Trans, EU2'!Obszar_wydruku</vt:lpstr>
      <vt:lpstr>'3.2.13 CO2 Emiss from Trans'!Obszar_wydruku</vt:lpstr>
      <vt:lpstr>'3.2.14 CO2 Emiss Road Trans'!Obszar_wydruku</vt:lpstr>
      <vt:lpstr>'3.2.8 Total CO2 Emissions'!Obszar_wydruku</vt:lpstr>
      <vt:lpstr>'3.2.9 CO2 Emiss from Transp'!Obszar_wydruku</vt:lpstr>
    </vt:vector>
  </TitlesOfParts>
  <Company>UTK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Urbaniak</dc:creator>
  <cp:lastModifiedBy>Adam Urbaniak</cp:lastModifiedBy>
  <dcterms:created xsi:type="dcterms:W3CDTF">2021-12-30T10:37:16Z</dcterms:created>
  <dcterms:modified xsi:type="dcterms:W3CDTF">2022-10-31T08:44:49Z</dcterms:modified>
</cp:coreProperties>
</file>